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020"/>
  </bookViews>
  <sheets>
    <sheet name="2do trimestre 2023 " sheetId="4" r:id="rId1"/>
    <sheet name="DATA CRUD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4" l="1"/>
  <c r="C59" i="4"/>
  <c r="E11" i="4"/>
  <c r="D11" i="4"/>
  <c r="C11" i="4"/>
  <c r="C51" i="4"/>
  <c r="C27" i="4"/>
  <c r="C22" i="4"/>
  <c r="C37" i="4"/>
  <c r="B62" i="2"/>
  <c r="B25" i="2"/>
  <c r="B30" i="2" s="1"/>
  <c r="C14" i="2"/>
  <c r="D13" i="2"/>
  <c r="C13" i="2"/>
  <c r="B13" i="2"/>
  <c r="D12" i="2"/>
  <c r="C12" i="2"/>
  <c r="B12" i="2"/>
  <c r="B14" i="2" s="1"/>
  <c r="D11" i="2"/>
  <c r="D14" i="2" s="1"/>
  <c r="C11" i="2"/>
  <c r="B11" i="2"/>
  <c r="C10" i="2"/>
</calcChain>
</file>

<file path=xl/sharedStrings.xml><?xml version="1.0" encoding="utf-8"?>
<sst xmlns="http://schemas.openxmlformats.org/spreadsheetml/2006/main" count="107" uniqueCount="49">
  <si>
    <t>Departamento Educacion Ambiental</t>
  </si>
  <si>
    <t>Trimestre Octubre - Diciembre 2022</t>
  </si>
  <si>
    <t xml:space="preserve">CENTROS EDUCATIVOS   </t>
  </si>
  <si>
    <t xml:space="preserve">Detalle </t>
  </si>
  <si>
    <t xml:space="preserve">Centros </t>
  </si>
  <si>
    <t>Estudiantes</t>
  </si>
  <si>
    <t xml:space="preserve">Profesores </t>
  </si>
  <si>
    <t>Labor Social Octubre / Diciembre 2022</t>
  </si>
  <si>
    <t xml:space="preserve">Universidades </t>
  </si>
  <si>
    <t xml:space="preserve">Labor Social </t>
  </si>
  <si>
    <t xml:space="preserve">Detalles </t>
  </si>
  <si>
    <t xml:space="preserve">Charlas </t>
  </si>
  <si>
    <t>ONGS</t>
  </si>
  <si>
    <t xml:space="preserve">Jornadas </t>
  </si>
  <si>
    <t xml:space="preserve">Fechas ambientales </t>
  </si>
  <si>
    <t xml:space="preserve">Escuela </t>
  </si>
  <si>
    <t xml:space="preserve">Estudiantes </t>
  </si>
  <si>
    <t>Generalidades del JBN</t>
  </si>
  <si>
    <t xml:space="preserve">Colegios </t>
  </si>
  <si>
    <t xml:space="preserve">Total </t>
  </si>
  <si>
    <t xml:space="preserve">Total general </t>
  </si>
  <si>
    <t xml:space="preserve">Trenes </t>
  </si>
  <si>
    <t xml:space="preserve">Niños </t>
  </si>
  <si>
    <t xml:space="preserve">Adultos </t>
  </si>
  <si>
    <t xml:space="preserve">General </t>
  </si>
  <si>
    <t xml:space="preserve">Museo Ecológico </t>
  </si>
  <si>
    <t xml:space="preserve">Cantidad </t>
  </si>
  <si>
    <t xml:space="preserve">Extranjeros </t>
  </si>
  <si>
    <t>Niños</t>
  </si>
  <si>
    <t>Adultos</t>
  </si>
  <si>
    <t>Exonerados Adultos</t>
  </si>
  <si>
    <t>Exonerados Niños</t>
  </si>
  <si>
    <t xml:space="preserve">Envejecientes </t>
  </si>
  <si>
    <t>Personas con Discapacidad Adultos</t>
  </si>
  <si>
    <t xml:space="preserve">Personas con Discapacidad </t>
  </si>
  <si>
    <t xml:space="preserve">Total de exonerados </t>
  </si>
  <si>
    <t>Inglesias</t>
  </si>
  <si>
    <t xml:space="preserve">Total de giras </t>
  </si>
  <si>
    <t>Total de General</t>
  </si>
  <si>
    <t>Total general de visitas</t>
  </si>
  <si>
    <t>Atentamente</t>
  </si>
  <si>
    <t xml:space="preserve">Licda. Olga Lidia Rojas </t>
  </si>
  <si>
    <t>Diferentes charlas, Octubre/Diciembre 2022</t>
  </si>
  <si>
    <t xml:space="preserve">  Encargada Dpto. Educación Ambiental </t>
  </si>
  <si>
    <t xml:space="preserve">Jardin Botanico Nacional Dr. Rafael M. Moscoso </t>
  </si>
  <si>
    <t>Particpantes</t>
  </si>
  <si>
    <t>Diferentes charlas, abril - junio 2023</t>
  </si>
  <si>
    <t>Trimestre abril - junio 2023</t>
  </si>
  <si>
    <t>Labor Social abril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</si>
</sst>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Palatino Linotype"/>
      <family val="1"/>
    </font>
    <font>
      <sz val="16"/>
      <color theme="1"/>
      <name val="Arial Narrow"/>
      <family val="2"/>
    </font>
    <font>
      <sz val="16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theme="1" tint="4.9989318521683403E-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 vertical="center" wrapText="1"/>
    </xf>
    <xf numFmtId="3" fontId="3" fillId="2" borderId="7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3" fontId="5" fillId="2" borderId="0" xfId="0" applyNumberFormat="1" applyFont="1" applyFill="1" applyAlignment="1">
      <alignment horizontal="left" vertical="center" wrapText="1"/>
    </xf>
    <xf numFmtId="3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3" fontId="5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left" vertical="center" wrapText="1"/>
    </xf>
    <xf numFmtId="3" fontId="4" fillId="2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 vertical="center"/>
    </xf>
    <xf numFmtId="3" fontId="2" fillId="2" borderId="13" xfId="0" applyNumberFormat="1" applyFont="1" applyFill="1" applyBorder="1" applyAlignment="1">
      <alignment horizontal="left" vertical="center"/>
    </xf>
    <xf numFmtId="3" fontId="2" fillId="2" borderId="14" xfId="0" applyNumberFormat="1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4" fillId="2" borderId="0" xfId="0" applyNumberFormat="1" applyFont="1" applyFill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'2do trimestre 2023 '!$C$5:$C$6</c:f>
              <c:strCache>
                <c:ptCount val="2"/>
                <c:pt idx="0">
                  <c:v>CENTROS EDUCATIVOS   </c:v>
                </c:pt>
                <c:pt idx="1">
                  <c:v>Centros </c:v>
                </c:pt>
              </c:strCache>
            </c:strRef>
          </c:tx>
          <c:invertIfNegative val="0"/>
          <c:cat>
            <c:strRef>
              <c:f>'2do trimestre 2023 '!$B$7:$B$11</c:f>
              <c:strCache>
                <c:ptCount val="5"/>
                <c:pt idx="0">
                  <c:v>Universidades </c:v>
                </c:pt>
                <c:pt idx="1">
                  <c:v>ONGS</c:v>
                </c:pt>
                <c:pt idx="2">
                  <c:v>Escuela </c:v>
                </c:pt>
                <c:pt idx="3">
                  <c:v>Colegios </c:v>
                </c:pt>
                <c:pt idx="4">
                  <c:v>Total general </c:v>
                </c:pt>
              </c:strCache>
            </c:strRef>
          </c:cat>
          <c:val>
            <c:numRef>
              <c:f>'2do trimestre 2023 '!$C$7:$C$11</c:f>
              <c:numCache>
                <c:formatCode>General</c:formatCode>
                <c:ptCount val="5"/>
                <c:pt idx="0">
                  <c:v>8</c:v>
                </c:pt>
                <c:pt idx="1">
                  <c:v>1</c:v>
                </c:pt>
                <c:pt idx="2">
                  <c:v>92</c:v>
                </c:pt>
                <c:pt idx="3">
                  <c:v>65</c:v>
                </c:pt>
                <c:pt idx="4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D5-43E5-B3AB-7563DC37D795}"/>
            </c:ext>
          </c:extLst>
        </c:ser>
        <c:ser>
          <c:idx val="1"/>
          <c:order val="1"/>
          <c:tx>
            <c:strRef>
              <c:f>'2do trimestre 2023 '!$D$5:$D$6</c:f>
              <c:strCache>
                <c:ptCount val="2"/>
                <c:pt idx="0">
                  <c:v>CENTROS EDUCATIVOS   </c:v>
                </c:pt>
                <c:pt idx="1">
                  <c:v>Estudiantes</c:v>
                </c:pt>
              </c:strCache>
            </c:strRef>
          </c:tx>
          <c:invertIfNegative val="0"/>
          <c:cat>
            <c:strRef>
              <c:f>'2do trimestre 2023 '!$B$7:$B$11</c:f>
              <c:strCache>
                <c:ptCount val="5"/>
                <c:pt idx="0">
                  <c:v>Universidades </c:v>
                </c:pt>
                <c:pt idx="1">
                  <c:v>ONGS</c:v>
                </c:pt>
                <c:pt idx="2">
                  <c:v>Escuela </c:v>
                </c:pt>
                <c:pt idx="3">
                  <c:v>Colegios </c:v>
                </c:pt>
                <c:pt idx="4">
                  <c:v>Total general </c:v>
                </c:pt>
              </c:strCache>
            </c:strRef>
          </c:cat>
          <c:val>
            <c:numRef>
              <c:f>'2do trimestre 2023 '!$D$7:$D$11</c:f>
              <c:numCache>
                <c:formatCode>General</c:formatCode>
                <c:ptCount val="5"/>
                <c:pt idx="0">
                  <c:v>292</c:v>
                </c:pt>
                <c:pt idx="1">
                  <c:v>69</c:v>
                </c:pt>
                <c:pt idx="2" formatCode="#,##0">
                  <c:v>9975</c:v>
                </c:pt>
                <c:pt idx="3" formatCode="#,##0">
                  <c:v>4285</c:v>
                </c:pt>
                <c:pt idx="4">
                  <c:v>14621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D5-43E5-B3AB-7563DC37D795}"/>
            </c:ext>
          </c:extLst>
        </c:ser>
        <c:ser>
          <c:idx val="2"/>
          <c:order val="2"/>
          <c:tx>
            <c:strRef>
              <c:f>'2do trimestre 2023 '!$E$5:$E$6</c:f>
              <c:strCache>
                <c:ptCount val="2"/>
                <c:pt idx="0">
                  <c:v>CENTROS EDUCATIVOS   </c:v>
                </c:pt>
                <c:pt idx="1">
                  <c:v>Profesores </c:v>
                </c:pt>
              </c:strCache>
            </c:strRef>
          </c:tx>
          <c:invertIfNegative val="0"/>
          <c:cat>
            <c:strRef>
              <c:f>'2do trimestre 2023 '!$B$7:$B$11</c:f>
              <c:strCache>
                <c:ptCount val="5"/>
                <c:pt idx="0">
                  <c:v>Universidades </c:v>
                </c:pt>
                <c:pt idx="1">
                  <c:v>ONGS</c:v>
                </c:pt>
                <c:pt idx="2">
                  <c:v>Escuela </c:v>
                </c:pt>
                <c:pt idx="3">
                  <c:v>Colegios </c:v>
                </c:pt>
                <c:pt idx="4">
                  <c:v>Total general </c:v>
                </c:pt>
              </c:strCache>
            </c:strRef>
          </c:cat>
          <c:val>
            <c:numRef>
              <c:f>'2do trimestre 2023 '!$E$7:$E$11</c:f>
              <c:numCache>
                <c:formatCode>General</c:formatCode>
                <c:ptCount val="5"/>
                <c:pt idx="0">
                  <c:v>9</c:v>
                </c:pt>
                <c:pt idx="1">
                  <c:v>8</c:v>
                </c:pt>
                <c:pt idx="2">
                  <c:v>1063</c:v>
                </c:pt>
                <c:pt idx="3">
                  <c:v>4886</c:v>
                </c:pt>
                <c:pt idx="4">
                  <c:v>5966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D5-43E5-B3AB-7563DC37D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0929984"/>
        <c:axId val="1080933792"/>
      </c:barChart>
      <c:catAx>
        <c:axId val="108092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0933792"/>
        <c:crosses val="autoZero"/>
        <c:auto val="1"/>
        <c:lblAlgn val="ctr"/>
        <c:lblOffset val="100"/>
        <c:noMultiLvlLbl val="0"/>
      </c:catAx>
      <c:valAx>
        <c:axId val="1080933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0929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'2do trimestre 2023 '!$C$14</c:f>
              <c:strCache>
                <c:ptCount val="1"/>
                <c:pt idx="0">
                  <c:v>Niños </c:v>
                </c:pt>
              </c:strCache>
            </c:strRef>
          </c:tx>
          <c:invertIfNegative val="0"/>
          <c:cat>
            <c:strRef>
              <c:f>'2do trimestre 2023 '!$B$15:$B$27</c:f>
              <c:strCache>
                <c:ptCount val="13"/>
                <c:pt idx="0">
                  <c:v>General </c:v>
                </c:pt>
                <c:pt idx="1">
                  <c:v>Extranjeros </c:v>
                </c:pt>
                <c:pt idx="2">
                  <c:v>Exonerados Adultos</c:v>
                </c:pt>
                <c:pt idx="3">
                  <c:v>Exonerados Niños</c:v>
                </c:pt>
                <c:pt idx="4">
                  <c:v>Envejecientes </c:v>
                </c:pt>
                <c:pt idx="5">
                  <c:v>Personas con Discapacidad Adultos</c:v>
                </c:pt>
                <c:pt idx="7">
                  <c:v>Total de exonerados </c:v>
                </c:pt>
                <c:pt idx="8">
                  <c:v>Total de giras </c:v>
                </c:pt>
                <c:pt idx="12">
                  <c:v>Total general de visitas</c:v>
                </c:pt>
              </c:strCache>
            </c:strRef>
          </c:cat>
          <c:val>
            <c:numRef>
              <c:f>'2do trimestre 2023 '!$C$15:$C$27</c:f>
              <c:numCache>
                <c:formatCode>#,##0</c:formatCode>
                <c:ptCount val="13"/>
                <c:pt idx="0">
                  <c:v>4169</c:v>
                </c:pt>
                <c:pt idx="1">
                  <c:v>1441</c:v>
                </c:pt>
                <c:pt idx="2">
                  <c:v>895</c:v>
                </c:pt>
                <c:pt idx="3">
                  <c:v>33</c:v>
                </c:pt>
                <c:pt idx="4" formatCode="General">
                  <c:v>0</c:v>
                </c:pt>
                <c:pt idx="5" formatCode="General">
                  <c:v>1</c:v>
                </c:pt>
                <c:pt idx="7">
                  <c:v>928</c:v>
                </c:pt>
                <c:pt idx="8">
                  <c:v>808</c:v>
                </c:pt>
                <c:pt idx="12">
                  <c:v>17617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8-40AD-8687-0C5780556829}"/>
            </c:ext>
          </c:extLst>
        </c:ser>
        <c:ser>
          <c:idx val="1"/>
          <c:order val="1"/>
          <c:tx>
            <c:strRef>
              <c:f>'2do trimestre 2023 '!$D$14</c:f>
              <c:strCache>
                <c:ptCount val="1"/>
                <c:pt idx="0">
                  <c:v>Adultos </c:v>
                </c:pt>
              </c:strCache>
            </c:strRef>
          </c:tx>
          <c:invertIfNegative val="0"/>
          <c:cat>
            <c:strRef>
              <c:f>'2do trimestre 2023 '!$B$15:$B$27</c:f>
              <c:strCache>
                <c:ptCount val="13"/>
                <c:pt idx="0">
                  <c:v>General </c:v>
                </c:pt>
                <c:pt idx="1">
                  <c:v>Extranjeros </c:v>
                </c:pt>
                <c:pt idx="2">
                  <c:v>Exonerados Adultos</c:v>
                </c:pt>
                <c:pt idx="3">
                  <c:v>Exonerados Niños</c:v>
                </c:pt>
                <c:pt idx="4">
                  <c:v>Envejecientes </c:v>
                </c:pt>
                <c:pt idx="5">
                  <c:v>Personas con Discapacidad Adultos</c:v>
                </c:pt>
                <c:pt idx="7">
                  <c:v>Total de exonerados </c:v>
                </c:pt>
                <c:pt idx="8">
                  <c:v>Total de giras </c:v>
                </c:pt>
                <c:pt idx="12">
                  <c:v>Total general de visitas</c:v>
                </c:pt>
              </c:strCache>
            </c:strRef>
          </c:cat>
          <c:val>
            <c:numRef>
              <c:f>'2do trimestre 2023 '!$D$15:$D$27</c:f>
              <c:numCache>
                <c:formatCode>#,##0</c:formatCode>
                <c:ptCount val="13"/>
                <c:pt idx="0">
                  <c:v>11078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48-40AD-8687-0C5780556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931616"/>
        <c:axId val="1080935424"/>
      </c:barChart>
      <c:catAx>
        <c:axId val="108093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0935424"/>
        <c:crosses val="autoZero"/>
        <c:auto val="1"/>
        <c:lblAlgn val="ctr"/>
        <c:lblOffset val="100"/>
        <c:noMultiLvlLbl val="0"/>
      </c:catAx>
      <c:valAx>
        <c:axId val="1080935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80931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'2do trimestre 2023 '!$B$32:$B$37</c:f>
              <c:strCache>
                <c:ptCount val="6"/>
                <c:pt idx="0">
                  <c:v>Labor Social abril - junio 2023</c:v>
                </c:pt>
                <c:pt idx="1">
                  <c:v>Labor Social </c:v>
                </c:pt>
                <c:pt idx="2">
                  <c:v>Jornadas </c:v>
                </c:pt>
                <c:pt idx="3">
                  <c:v>Estudiantes </c:v>
                </c:pt>
                <c:pt idx="4">
                  <c:v>Profesores </c:v>
                </c:pt>
                <c:pt idx="5">
                  <c:v>Total </c:v>
                </c:pt>
              </c:strCache>
            </c:strRef>
          </c:cat>
          <c:val>
            <c:numRef>
              <c:f>'2do trimestre 2023 '!$C$32:$C$37</c:f>
              <c:numCache>
                <c:formatCode>General</c:formatCode>
                <c:ptCount val="6"/>
                <c:pt idx="1">
                  <c:v>0</c:v>
                </c:pt>
                <c:pt idx="2">
                  <c:v>124</c:v>
                </c:pt>
                <c:pt idx="3" formatCode="#,##0">
                  <c:v>3055</c:v>
                </c:pt>
                <c:pt idx="4">
                  <c:v>112</c:v>
                </c:pt>
                <c:pt idx="5" formatCode="#,##0">
                  <c:v>3291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7-4DE0-8A17-BEF85C8D2501}"/>
            </c:ext>
          </c:extLst>
        </c:ser>
        <c:ser>
          <c:idx val="1"/>
          <c:order val="1"/>
          <c:invertIfNegative val="0"/>
          <c:cat>
            <c:strRef>
              <c:f>'2do trimestre 2023 '!$B$32:$B$37</c:f>
              <c:strCache>
                <c:ptCount val="6"/>
                <c:pt idx="0">
                  <c:v>Labor Social abril - junio 2023</c:v>
                </c:pt>
                <c:pt idx="1">
                  <c:v>Labor Social </c:v>
                </c:pt>
                <c:pt idx="2">
                  <c:v>Jornadas </c:v>
                </c:pt>
                <c:pt idx="3">
                  <c:v>Estudiantes </c:v>
                </c:pt>
                <c:pt idx="4">
                  <c:v>Profesores </c:v>
                </c:pt>
                <c:pt idx="5">
                  <c:v>Total </c:v>
                </c:pt>
              </c:strCache>
            </c:strRef>
          </c:cat>
          <c:val>
            <c:numRef>
              <c:f>'2do trimestre 2023 '!$D$32:$D$37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3957-4DE0-8A17-BEF85C8D2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937600"/>
        <c:axId val="1079240368"/>
      </c:barChart>
      <c:catAx>
        <c:axId val="108093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9240368"/>
        <c:crosses val="autoZero"/>
        <c:auto val="1"/>
        <c:lblAlgn val="ctr"/>
        <c:lblOffset val="100"/>
        <c:noMultiLvlLbl val="0"/>
      </c:catAx>
      <c:valAx>
        <c:axId val="1079240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0937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'2do trimestre 2023 '!$C$41:$C$42</c:f>
              <c:strCache>
                <c:ptCount val="2"/>
                <c:pt idx="0">
                  <c:v>Cantidad </c:v>
                </c:pt>
                <c:pt idx="1">
                  <c:v>Niños</c:v>
                </c:pt>
              </c:strCache>
            </c:strRef>
          </c:tx>
          <c:invertIfNegative val="0"/>
          <c:cat>
            <c:strRef>
              <c:f>'2do trimestre 2023 '!$B$43:$B$51</c:f>
              <c:strCache>
                <c:ptCount val="9"/>
                <c:pt idx="2">
                  <c:v>Extranjeros </c:v>
                </c:pt>
                <c:pt idx="3">
                  <c:v>Envejecientes </c:v>
                </c:pt>
                <c:pt idx="4">
                  <c:v>Personas con Discapacidad </c:v>
                </c:pt>
                <c:pt idx="5">
                  <c:v>Inglesias</c:v>
                </c:pt>
                <c:pt idx="6">
                  <c:v>Total de giras </c:v>
                </c:pt>
                <c:pt idx="8">
                  <c:v>Total de General</c:v>
                </c:pt>
              </c:strCache>
            </c:strRef>
          </c:cat>
          <c:val>
            <c:numRef>
              <c:f>'2do trimestre 2023 '!$C$43:$C$51</c:f>
              <c:numCache>
                <c:formatCode>#,##0</c:formatCode>
                <c:ptCount val="9"/>
                <c:pt idx="0">
                  <c:v>866</c:v>
                </c:pt>
                <c:pt idx="2" formatCode="General">
                  <c:v>736</c:v>
                </c:pt>
                <c:pt idx="3">
                  <c:v>0</c:v>
                </c:pt>
                <c:pt idx="4">
                  <c:v>0</c:v>
                </c:pt>
                <c:pt idx="5">
                  <c:v>58</c:v>
                </c:pt>
                <c:pt idx="6" formatCode="General">
                  <c:v>880</c:v>
                </c:pt>
                <c:pt idx="8">
                  <c:v>4121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83-432D-B593-4264EAF6F18F}"/>
            </c:ext>
          </c:extLst>
        </c:ser>
        <c:ser>
          <c:idx val="1"/>
          <c:order val="1"/>
          <c:tx>
            <c:strRef>
              <c:f>'2do trimestre 2023 '!$D$41:$D$42</c:f>
              <c:strCache>
                <c:ptCount val="2"/>
                <c:pt idx="0">
                  <c:v>Detalle </c:v>
                </c:pt>
                <c:pt idx="1">
                  <c:v>Adultos</c:v>
                </c:pt>
              </c:strCache>
            </c:strRef>
          </c:tx>
          <c:invertIfNegative val="0"/>
          <c:cat>
            <c:strRef>
              <c:f>'2do trimestre 2023 '!$B$43:$B$51</c:f>
              <c:strCache>
                <c:ptCount val="9"/>
                <c:pt idx="2">
                  <c:v>Extranjeros </c:v>
                </c:pt>
                <c:pt idx="3">
                  <c:v>Envejecientes </c:v>
                </c:pt>
                <c:pt idx="4">
                  <c:v>Personas con Discapacidad </c:v>
                </c:pt>
                <c:pt idx="5">
                  <c:v>Inglesias</c:v>
                </c:pt>
                <c:pt idx="6">
                  <c:v>Total de giras </c:v>
                </c:pt>
                <c:pt idx="8">
                  <c:v>Total de General</c:v>
                </c:pt>
              </c:strCache>
            </c:strRef>
          </c:cat>
          <c:val>
            <c:numRef>
              <c:f>'2do trimestre 2023 '!$D$43:$D$51</c:f>
              <c:numCache>
                <c:formatCode>#,##0</c:formatCode>
                <c:ptCount val="9"/>
                <c:pt idx="0">
                  <c:v>2461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83-432D-B593-4264EAF6F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790208"/>
        <c:axId val="1550790752"/>
      </c:barChart>
      <c:catAx>
        <c:axId val="1550790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0790752"/>
        <c:crosses val="autoZero"/>
        <c:auto val="1"/>
        <c:lblAlgn val="ctr"/>
        <c:lblOffset val="100"/>
        <c:noMultiLvlLbl val="0"/>
      </c:catAx>
      <c:valAx>
        <c:axId val="15507907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50790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'2do trimestre 2023 '!$B$55:$B$59</c:f>
              <c:strCache>
                <c:ptCount val="5"/>
                <c:pt idx="0">
                  <c:v>Diferentes charlas, abril - junio 2023</c:v>
                </c:pt>
                <c:pt idx="1">
                  <c:v>Charlas </c:v>
                </c:pt>
                <c:pt idx="2">
                  <c:v>Fechas ambientales </c:v>
                </c:pt>
                <c:pt idx="3">
                  <c:v>Generalidades del JBN</c:v>
                </c:pt>
                <c:pt idx="4">
                  <c:v>Total </c:v>
                </c:pt>
              </c:strCache>
            </c:strRef>
          </c:cat>
          <c:val>
            <c:numRef>
              <c:f>'2do trimestre 2023 '!$C$55:$C$59</c:f>
              <c:numCache>
                <c:formatCode>General</c:formatCode>
                <c:ptCount val="5"/>
                <c:pt idx="1">
                  <c:v>0</c:v>
                </c:pt>
                <c:pt idx="2">
                  <c:v>16</c:v>
                </c:pt>
                <c:pt idx="3" formatCode="#,##0">
                  <c:v>265</c:v>
                </c:pt>
                <c:pt idx="4" formatCode="#,##0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7-4663-918E-97DB6AF23F03}"/>
            </c:ext>
          </c:extLst>
        </c:ser>
        <c:ser>
          <c:idx val="1"/>
          <c:order val="1"/>
          <c:invertIfNegative val="0"/>
          <c:cat>
            <c:strRef>
              <c:f>'2do trimestre 2023 '!$B$55:$B$59</c:f>
              <c:strCache>
                <c:ptCount val="5"/>
                <c:pt idx="0">
                  <c:v>Diferentes charlas, abril - junio 2023</c:v>
                </c:pt>
                <c:pt idx="1">
                  <c:v>Charlas </c:v>
                </c:pt>
                <c:pt idx="2">
                  <c:v>Fechas ambientales </c:v>
                </c:pt>
                <c:pt idx="3">
                  <c:v>Generalidades del JBN</c:v>
                </c:pt>
                <c:pt idx="4">
                  <c:v>Total </c:v>
                </c:pt>
              </c:strCache>
            </c:strRef>
          </c:cat>
          <c:val>
            <c:numRef>
              <c:f>'2do trimestre 2023 '!$D$55:$D$59</c:f>
              <c:numCache>
                <c:formatCode>General</c:formatCode>
                <c:ptCount val="5"/>
                <c:pt idx="1">
                  <c:v>0</c:v>
                </c:pt>
                <c:pt idx="2" formatCode="#,##0">
                  <c:v>6174</c:v>
                </c:pt>
                <c:pt idx="3" formatCode="#,##0">
                  <c:v>16809</c:v>
                </c:pt>
                <c:pt idx="4" formatCode="#,##0">
                  <c:v>22983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87-4663-918E-97DB6AF23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783136"/>
        <c:axId val="1550787488"/>
      </c:barChart>
      <c:catAx>
        <c:axId val="155078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0787488"/>
        <c:crosses val="autoZero"/>
        <c:auto val="1"/>
        <c:lblAlgn val="ctr"/>
        <c:lblOffset val="100"/>
        <c:noMultiLvlLbl val="0"/>
      </c:catAx>
      <c:valAx>
        <c:axId val="1550787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0783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197613</xdr:colOff>
      <xdr:row>0</xdr:row>
      <xdr:rowOff>71440</xdr:rowOff>
    </xdr:from>
    <xdr:to>
      <xdr:col>1</xdr:col>
      <xdr:colOff>1045731</xdr:colOff>
      <xdr:row>3</xdr:row>
      <xdr:rowOff>61914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DA25A3F-11B3-43D2-B2E1-24D71198E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238" y="71440"/>
          <a:ext cx="848118" cy="866774"/>
        </a:xfrm>
        <a:prstGeom prst="rect">
          <a:avLst/>
        </a:prstGeom>
      </xdr:spPr>
    </xdr:pic>
    <xdr:clientData/>
  </xdr:twoCellAnchor>
  <xdr:twoCellAnchor>
    <xdr:from>
      <xdr:col>5</xdr:col>
      <xdr:colOff>340179</xdr:colOff>
      <xdr:row>1</xdr:row>
      <xdr:rowOff>166007</xdr:rowOff>
    </xdr:from>
    <xdr:to>
      <xdr:col>8</xdr:col>
      <xdr:colOff>1088572</xdr:colOff>
      <xdr:row>11</xdr:row>
      <xdr:rowOff>78921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A6470073-C77B-4697-BF5F-0252127692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340178</xdr:colOff>
      <xdr:row>13</xdr:row>
      <xdr:rowOff>125186</xdr:rowOff>
    </xdr:from>
    <xdr:to>
      <xdr:col>8</xdr:col>
      <xdr:colOff>1088571</xdr:colOff>
      <xdr:row>21</xdr:row>
      <xdr:rowOff>160564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B88E5ABC-3C10-4242-A316-BEC92063F2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353786</xdr:colOff>
      <xdr:row>31</xdr:row>
      <xdr:rowOff>97971</xdr:rowOff>
    </xdr:from>
    <xdr:to>
      <xdr:col>8</xdr:col>
      <xdr:colOff>1102179</xdr:colOff>
      <xdr:row>41</xdr:row>
      <xdr:rowOff>228600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20CCFF7D-8E92-4E3B-BE5F-D31F6E2A24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340179</xdr:colOff>
      <xdr:row>43</xdr:row>
      <xdr:rowOff>29936</xdr:rowOff>
    </xdr:from>
    <xdr:to>
      <xdr:col>8</xdr:col>
      <xdr:colOff>1088572</xdr:colOff>
      <xdr:row>53</xdr:row>
      <xdr:rowOff>133350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29B6C993-8E4C-40FA-BEA7-0053E9CD2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340178</xdr:colOff>
      <xdr:row>54</xdr:row>
      <xdr:rowOff>43543</xdr:rowOff>
    </xdr:from>
    <xdr:to>
      <xdr:col>8</xdr:col>
      <xdr:colOff>1088571</xdr:colOff>
      <xdr:row>64</xdr:row>
      <xdr:rowOff>174171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82C6A37B-779E-4674-A3B5-5AAB54F9F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zoomScaleNormal="100" workbookViewId="0">
      <selection activeCell="D3" sqref="D3:F3"/>
    </sheetView>
  </sheetViews>
  <sheetFormatPr baseColWidth="10" defaultColWidth="9.140625" defaultRowHeight="15" x14ac:dyDescent="0.25"/>
  <cols>
    <col min="1" max="1" width="6.42578125" customWidth="1"/>
    <col min="2" max="2" width="28.7109375" customWidth="1"/>
    <col min="3" max="3" width="11.140625" customWidth="1"/>
    <col min="4" max="4" width="23.5703125" customWidth="1"/>
    <col min="5" max="5" width="25" customWidth="1"/>
    <col min="6" max="6" width="23.140625" customWidth="1"/>
    <col min="7" max="7" width="25.140625" customWidth="1"/>
    <col min="9" max="9" width="16.7109375" customWidth="1"/>
    <col min="10" max="10" width="11" customWidth="1"/>
    <col min="11" max="11" width="34.5703125" customWidth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 x14ac:dyDescent="0.3">
      <c r="A2" s="2"/>
      <c r="B2" s="5"/>
      <c r="C2" s="57" t="s">
        <v>0</v>
      </c>
      <c r="D2" s="57"/>
      <c r="E2" s="57"/>
      <c r="F2" s="57"/>
      <c r="G2" s="57"/>
      <c r="H2" s="2"/>
      <c r="I2" s="2"/>
      <c r="J2" s="2"/>
      <c r="K2" s="2"/>
      <c r="L2" s="2"/>
      <c r="M2" s="2"/>
      <c r="N2" s="2"/>
    </row>
    <row r="3" spans="1:14" ht="27" customHeight="1" x14ac:dyDescent="0.3">
      <c r="A3" s="2"/>
      <c r="B3" s="5"/>
      <c r="C3" s="6"/>
      <c r="D3" s="57" t="s">
        <v>47</v>
      </c>
      <c r="E3" s="57"/>
      <c r="F3" s="57"/>
      <c r="G3" s="6"/>
      <c r="H3" s="2"/>
      <c r="I3" s="2"/>
      <c r="J3" s="2"/>
      <c r="K3" s="2"/>
      <c r="L3" s="2"/>
      <c r="M3" s="2"/>
      <c r="N3" s="2"/>
    </row>
    <row r="4" spans="1:14" ht="20.25" x14ac:dyDescent="0.3">
      <c r="A4" s="2"/>
      <c r="B4" s="5"/>
      <c r="C4" s="5"/>
      <c r="D4" s="5"/>
      <c r="E4" s="5"/>
      <c r="F4" s="5"/>
      <c r="G4" s="5"/>
      <c r="H4" s="2"/>
      <c r="I4" s="2"/>
      <c r="J4" s="2"/>
      <c r="K4" s="2"/>
      <c r="L4" s="2"/>
      <c r="M4" s="2"/>
      <c r="N4" s="2"/>
    </row>
    <row r="5" spans="1:14" ht="20.25" x14ac:dyDescent="0.3">
      <c r="A5" s="2"/>
      <c r="B5" s="58" t="s">
        <v>2</v>
      </c>
      <c r="C5" s="59"/>
      <c r="D5" s="59"/>
      <c r="E5" s="60"/>
      <c r="F5" s="7"/>
      <c r="G5" s="7"/>
      <c r="N5" s="2"/>
    </row>
    <row r="6" spans="1:14" ht="21" thickBot="1" x14ac:dyDescent="0.35">
      <c r="A6" s="2"/>
      <c r="B6" s="8" t="s">
        <v>3</v>
      </c>
      <c r="C6" s="9" t="s">
        <v>4</v>
      </c>
      <c r="D6" s="8" t="s">
        <v>5</v>
      </c>
      <c r="E6" s="8" t="s">
        <v>6</v>
      </c>
      <c r="F6" s="7"/>
      <c r="G6" s="7"/>
      <c r="N6" s="2"/>
    </row>
    <row r="7" spans="1:14" ht="21" thickBot="1" x14ac:dyDescent="0.35">
      <c r="A7" s="2"/>
      <c r="B7" s="10" t="s">
        <v>8</v>
      </c>
      <c r="C7" s="11">
        <v>8</v>
      </c>
      <c r="D7" s="11">
        <v>292</v>
      </c>
      <c r="E7" s="11">
        <v>9</v>
      </c>
      <c r="F7" s="7"/>
      <c r="G7" s="7"/>
      <c r="N7" s="2"/>
    </row>
    <row r="8" spans="1:14" ht="21" thickBot="1" x14ac:dyDescent="0.35">
      <c r="A8" s="2"/>
      <c r="B8" s="10" t="s">
        <v>12</v>
      </c>
      <c r="C8" s="11">
        <v>1</v>
      </c>
      <c r="D8" s="11">
        <v>69</v>
      </c>
      <c r="E8" s="11">
        <v>8</v>
      </c>
      <c r="F8" s="7"/>
      <c r="G8" s="7"/>
      <c r="N8" s="2"/>
    </row>
    <row r="9" spans="1:14" ht="21" thickBot="1" x14ac:dyDescent="0.35">
      <c r="A9" s="2"/>
      <c r="B9" s="10" t="s">
        <v>15</v>
      </c>
      <c r="C9" s="11">
        <v>92</v>
      </c>
      <c r="D9" s="12">
        <v>9975</v>
      </c>
      <c r="E9" s="11">
        <v>1063</v>
      </c>
      <c r="F9" s="7"/>
      <c r="G9" s="7"/>
      <c r="N9" s="2"/>
    </row>
    <row r="10" spans="1:14" ht="21" thickBot="1" x14ac:dyDescent="0.35">
      <c r="A10" s="2"/>
      <c r="B10" s="10" t="s">
        <v>18</v>
      </c>
      <c r="C10" s="11">
        <v>65</v>
      </c>
      <c r="D10" s="12">
        <v>4285</v>
      </c>
      <c r="E10" s="11">
        <v>4886</v>
      </c>
      <c r="F10" s="7"/>
      <c r="G10" s="7"/>
      <c r="N10" s="2"/>
    </row>
    <row r="11" spans="1:14" ht="21" thickBot="1" x14ac:dyDescent="0.35">
      <c r="A11" s="2"/>
      <c r="B11" s="10" t="s">
        <v>20</v>
      </c>
      <c r="C11" s="11">
        <f>+SUM(C7:C10)</f>
        <v>166</v>
      </c>
      <c r="D11" s="11">
        <f>+SUM(D7:D10)</f>
        <v>14621</v>
      </c>
      <c r="E11" s="11">
        <f>+SUM(E7:E10)</f>
        <v>5966</v>
      </c>
      <c r="F11" s="7"/>
      <c r="G11" s="7"/>
      <c r="J11" s="2"/>
      <c r="K11" s="2"/>
      <c r="L11" s="2"/>
      <c r="M11" s="2"/>
      <c r="N11" s="2"/>
    </row>
    <row r="12" spans="1:14" ht="20.25" x14ac:dyDescent="0.3">
      <c r="A12" s="2"/>
      <c r="B12" s="5"/>
      <c r="C12" s="5"/>
      <c r="D12" s="5"/>
      <c r="E12" s="5"/>
      <c r="F12" s="5"/>
      <c r="G12" s="5"/>
      <c r="H12" s="2"/>
      <c r="I12" s="2"/>
      <c r="J12" s="2"/>
      <c r="K12" s="2"/>
      <c r="L12" s="2"/>
      <c r="M12" s="2"/>
      <c r="N12" s="2"/>
    </row>
    <row r="13" spans="1:14" ht="20.25" x14ac:dyDescent="0.3">
      <c r="A13" s="2"/>
      <c r="B13" s="5"/>
      <c r="C13" s="5"/>
      <c r="D13" s="5"/>
      <c r="E13" s="5"/>
      <c r="F13" s="5"/>
      <c r="G13" s="5"/>
      <c r="H13" s="2"/>
      <c r="I13" s="2"/>
      <c r="J13" s="2"/>
      <c r="K13" s="2"/>
      <c r="L13" s="2"/>
      <c r="M13" s="2"/>
      <c r="N13" s="2"/>
    </row>
    <row r="14" spans="1:14" ht="20.25" x14ac:dyDescent="0.3">
      <c r="A14" s="2"/>
      <c r="B14" s="8" t="s">
        <v>21</v>
      </c>
      <c r="C14" s="10" t="s">
        <v>22</v>
      </c>
      <c r="D14" s="10" t="s">
        <v>23</v>
      </c>
      <c r="E14" s="7"/>
      <c r="F14" s="7"/>
      <c r="G14" s="7"/>
      <c r="J14" s="2"/>
      <c r="K14" s="2"/>
      <c r="L14" s="2"/>
      <c r="M14" s="2"/>
      <c r="N14" s="2"/>
    </row>
    <row r="15" spans="1:14" ht="20.25" x14ac:dyDescent="0.3">
      <c r="A15" s="2"/>
      <c r="B15" s="10" t="s">
        <v>24</v>
      </c>
      <c r="C15" s="13">
        <v>4169</v>
      </c>
      <c r="D15" s="13">
        <v>11078</v>
      </c>
      <c r="E15" s="7"/>
      <c r="F15" s="7"/>
      <c r="G15" s="7"/>
      <c r="J15" s="2"/>
      <c r="K15" s="2"/>
      <c r="L15" s="2"/>
      <c r="M15" s="2"/>
      <c r="N15" s="2"/>
    </row>
    <row r="16" spans="1:14" ht="20.25" x14ac:dyDescent="0.3">
      <c r="A16" s="2"/>
      <c r="B16" s="10" t="s">
        <v>27</v>
      </c>
      <c r="C16" s="55">
        <v>1441</v>
      </c>
      <c r="D16" s="56"/>
      <c r="E16" s="7"/>
      <c r="F16" s="7"/>
      <c r="G16" s="7"/>
      <c r="J16" s="2"/>
      <c r="K16" s="2"/>
      <c r="L16" s="2"/>
      <c r="M16" s="2"/>
      <c r="N16" s="2"/>
    </row>
    <row r="17" spans="1:14" ht="20.25" x14ac:dyDescent="0.3">
      <c r="A17" s="2"/>
      <c r="B17" s="10" t="s">
        <v>30</v>
      </c>
      <c r="C17" s="55">
        <v>895</v>
      </c>
      <c r="D17" s="56"/>
      <c r="E17" s="7"/>
      <c r="F17" s="7"/>
      <c r="G17" s="7"/>
      <c r="J17" s="2"/>
      <c r="K17" s="2"/>
      <c r="L17" s="2"/>
      <c r="M17" s="2"/>
      <c r="N17" s="2"/>
    </row>
    <row r="18" spans="1:14" ht="20.25" x14ac:dyDescent="0.3">
      <c r="A18" s="2"/>
      <c r="B18" s="10" t="s">
        <v>31</v>
      </c>
      <c r="C18" s="55">
        <v>33</v>
      </c>
      <c r="D18" s="56"/>
      <c r="E18" s="7"/>
      <c r="F18" s="7"/>
      <c r="G18" s="7"/>
      <c r="J18" s="2"/>
      <c r="K18" s="2"/>
      <c r="L18" s="2"/>
      <c r="M18" s="2"/>
      <c r="N18" s="2"/>
    </row>
    <row r="19" spans="1:14" ht="20.25" x14ac:dyDescent="0.3">
      <c r="A19" s="2"/>
      <c r="B19" s="10" t="s">
        <v>32</v>
      </c>
      <c r="C19" s="63">
        <v>0</v>
      </c>
      <c r="D19" s="64"/>
      <c r="E19" s="7"/>
      <c r="F19" s="7"/>
      <c r="G19" s="7"/>
      <c r="J19" s="2"/>
      <c r="K19" s="2"/>
      <c r="L19" s="2"/>
      <c r="M19" s="2"/>
      <c r="N19" s="2"/>
    </row>
    <row r="20" spans="1:14" ht="43.5" customHeight="1" x14ac:dyDescent="0.3">
      <c r="A20" s="2"/>
      <c r="B20" s="8" t="s">
        <v>33</v>
      </c>
      <c r="C20" s="63">
        <v>1</v>
      </c>
      <c r="D20" s="64"/>
      <c r="E20" s="7"/>
      <c r="F20" s="7"/>
      <c r="G20" s="7"/>
      <c r="J20" s="2"/>
      <c r="K20" s="2"/>
      <c r="L20" s="2"/>
      <c r="M20" s="2"/>
      <c r="N20" s="2"/>
    </row>
    <row r="21" spans="1:14" ht="47.25" customHeight="1" x14ac:dyDescent="0.3">
      <c r="A21" s="2"/>
      <c r="B21" s="7"/>
      <c r="C21" s="7"/>
      <c r="D21" s="7"/>
      <c r="G21" s="2"/>
      <c r="H21" s="2"/>
      <c r="I21" s="2"/>
      <c r="J21" s="2"/>
      <c r="K21" s="2"/>
    </row>
    <row r="22" spans="1:14" ht="21" customHeight="1" x14ac:dyDescent="0.3">
      <c r="A22" s="2"/>
      <c r="B22" s="10" t="s">
        <v>35</v>
      </c>
      <c r="C22" s="65">
        <f>+C17+C18</f>
        <v>928</v>
      </c>
      <c r="D22" s="65"/>
      <c r="E22" s="7"/>
      <c r="F22" s="7"/>
      <c r="G22" s="7"/>
      <c r="J22" s="2"/>
      <c r="K22" s="2"/>
      <c r="L22" s="2"/>
      <c r="M22" s="2"/>
      <c r="N22" s="2"/>
    </row>
    <row r="23" spans="1:14" ht="20.25" x14ac:dyDescent="0.3">
      <c r="A23" s="2"/>
      <c r="B23" s="66" t="s">
        <v>37</v>
      </c>
      <c r="C23" s="69">
        <v>808</v>
      </c>
      <c r="D23" s="70"/>
      <c r="E23" s="7"/>
      <c r="F23" s="7"/>
      <c r="G23" s="7"/>
      <c r="J23" s="2"/>
      <c r="K23" s="2"/>
      <c r="L23" s="2"/>
      <c r="M23" s="2"/>
      <c r="N23" s="2"/>
    </row>
    <row r="24" spans="1:14" ht="20.25" x14ac:dyDescent="0.3">
      <c r="A24" s="2"/>
      <c r="B24" s="67"/>
      <c r="C24" s="71"/>
      <c r="D24" s="72"/>
      <c r="E24" s="7"/>
      <c r="F24" s="7"/>
      <c r="G24" s="7"/>
      <c r="J24" s="2"/>
      <c r="K24" s="2"/>
      <c r="L24" s="2"/>
      <c r="M24" s="2"/>
      <c r="N24" s="2"/>
    </row>
    <row r="25" spans="1:14" ht="20.25" x14ac:dyDescent="0.3">
      <c r="A25" s="2"/>
      <c r="B25" s="67"/>
      <c r="C25" s="71"/>
      <c r="D25" s="72"/>
      <c r="E25" s="7"/>
      <c r="F25" s="7"/>
      <c r="G25" s="7"/>
      <c r="J25" s="2"/>
      <c r="K25" s="2"/>
      <c r="L25" s="2"/>
      <c r="M25" s="2"/>
      <c r="N25" s="2"/>
    </row>
    <row r="26" spans="1:14" ht="20.25" x14ac:dyDescent="0.3">
      <c r="A26" s="2"/>
      <c r="B26" s="68"/>
      <c r="C26" s="73"/>
      <c r="D26" s="74"/>
      <c r="E26" s="5"/>
      <c r="F26" s="5"/>
      <c r="G26" s="5"/>
      <c r="H26" s="2"/>
      <c r="I26" s="2"/>
      <c r="J26" s="2"/>
      <c r="K26" s="2"/>
      <c r="L26" s="2"/>
      <c r="M26" s="2"/>
      <c r="N26" s="2"/>
    </row>
    <row r="27" spans="1:14" ht="20.25" x14ac:dyDescent="0.3">
      <c r="A27" s="2"/>
      <c r="B27" s="10" t="s">
        <v>39</v>
      </c>
      <c r="C27" s="55">
        <f>+C15+D15+C16+C17+C18+C19+C20</f>
        <v>17617</v>
      </c>
      <c r="D27" s="56"/>
      <c r="E27" s="5"/>
      <c r="F27" s="5"/>
      <c r="G27" s="5"/>
      <c r="H27" s="2"/>
      <c r="I27" s="2"/>
      <c r="J27" s="2"/>
      <c r="K27" s="2"/>
      <c r="L27" s="2"/>
      <c r="M27" s="2"/>
      <c r="N27" s="2"/>
    </row>
    <row r="28" spans="1:14" ht="20.25" x14ac:dyDescent="0.3">
      <c r="A28" s="2"/>
      <c r="B28" s="5"/>
      <c r="C28" s="5"/>
      <c r="D28" s="5"/>
      <c r="E28" s="5"/>
      <c r="F28" s="5"/>
      <c r="G28" s="5"/>
      <c r="H28" s="2"/>
      <c r="I28" s="2"/>
      <c r="J28" s="2"/>
      <c r="K28" s="2"/>
      <c r="L28" s="2"/>
      <c r="M28" s="2"/>
      <c r="N28" s="2"/>
    </row>
    <row r="29" spans="1:14" ht="20.25" x14ac:dyDescent="0.3">
      <c r="A29" s="2"/>
      <c r="B29" s="5"/>
      <c r="C29" s="5"/>
      <c r="D29" s="5"/>
      <c r="E29" s="5"/>
      <c r="F29" s="5"/>
      <c r="G29" s="5"/>
      <c r="H29" s="2"/>
      <c r="I29" s="2"/>
      <c r="J29" s="2"/>
      <c r="K29" s="2"/>
      <c r="L29" s="2"/>
      <c r="M29" s="2"/>
      <c r="N29" s="2"/>
    </row>
    <row r="30" spans="1:14" ht="20.25" x14ac:dyDescent="0.3">
      <c r="B30" s="7"/>
      <c r="C30" s="7"/>
      <c r="D30" s="7"/>
      <c r="E30" s="7"/>
      <c r="F30" s="7"/>
      <c r="G30" s="7"/>
    </row>
    <row r="31" spans="1:14" ht="20.25" x14ac:dyDescent="0.3">
      <c r="A31" s="3"/>
      <c r="B31" s="5"/>
      <c r="C31" s="5"/>
      <c r="D31" s="5"/>
      <c r="E31" s="17"/>
      <c r="F31" s="7"/>
      <c r="G31" s="7"/>
    </row>
    <row r="32" spans="1:14" ht="20.25" x14ac:dyDescent="0.3">
      <c r="A32" s="3"/>
      <c r="B32" s="10" t="s">
        <v>48</v>
      </c>
      <c r="C32" s="10"/>
      <c r="D32" s="10"/>
      <c r="E32" s="17"/>
      <c r="F32" s="7"/>
      <c r="G32" s="7"/>
    </row>
    <row r="33" spans="1:8" ht="20.25" x14ac:dyDescent="0.3">
      <c r="A33" s="3"/>
      <c r="B33" s="8" t="s">
        <v>9</v>
      </c>
      <c r="C33" s="10" t="s">
        <v>10</v>
      </c>
      <c r="D33" s="10"/>
      <c r="E33" s="17"/>
      <c r="F33" s="18"/>
      <c r="G33" s="18"/>
    </row>
    <row r="34" spans="1:8" ht="21" x14ac:dyDescent="0.3">
      <c r="A34" s="3"/>
      <c r="B34" s="10" t="s">
        <v>13</v>
      </c>
      <c r="C34" s="19">
        <v>124</v>
      </c>
      <c r="D34" s="19"/>
      <c r="E34" s="17"/>
      <c r="F34" s="18"/>
      <c r="G34" s="18"/>
      <c r="H34" s="1"/>
    </row>
    <row r="35" spans="1:8" ht="21" x14ac:dyDescent="0.3">
      <c r="A35" s="3"/>
      <c r="B35" s="10" t="s">
        <v>16</v>
      </c>
      <c r="C35" s="20">
        <v>3055</v>
      </c>
      <c r="D35" s="20"/>
      <c r="E35" s="17"/>
      <c r="F35" s="18"/>
      <c r="G35" s="18"/>
      <c r="H35" s="1"/>
    </row>
    <row r="36" spans="1:8" ht="20.25" x14ac:dyDescent="0.3">
      <c r="A36" s="3"/>
      <c r="B36" s="10" t="s">
        <v>6</v>
      </c>
      <c r="C36" s="19">
        <v>112</v>
      </c>
      <c r="D36" s="19"/>
      <c r="E36" s="17"/>
      <c r="F36" s="7"/>
      <c r="G36" s="7"/>
    </row>
    <row r="37" spans="1:8" ht="20.25" x14ac:dyDescent="0.3">
      <c r="A37" s="3"/>
      <c r="B37" s="10" t="s">
        <v>19</v>
      </c>
      <c r="C37" s="21">
        <f>+C36+C35+C34</f>
        <v>3291</v>
      </c>
      <c r="D37" s="21"/>
      <c r="E37" s="17"/>
      <c r="F37" s="7"/>
      <c r="G37" s="7"/>
    </row>
    <row r="38" spans="1:8" ht="20.25" x14ac:dyDescent="0.3">
      <c r="A38" s="4"/>
      <c r="B38" s="7"/>
      <c r="C38" s="7"/>
      <c r="D38" s="7"/>
      <c r="E38" s="17"/>
      <c r="F38" s="7"/>
      <c r="G38" s="7"/>
    </row>
    <row r="39" spans="1:8" ht="20.25" x14ac:dyDescent="0.3">
      <c r="A39" s="4"/>
      <c r="B39" s="7"/>
      <c r="C39" s="7"/>
      <c r="D39" s="7"/>
      <c r="E39" s="17"/>
      <c r="F39" s="7"/>
      <c r="G39" s="7"/>
    </row>
    <row r="40" spans="1:8" ht="20.25" x14ac:dyDescent="0.3">
      <c r="A40" s="3"/>
      <c r="B40" s="5"/>
      <c r="C40" s="5"/>
      <c r="D40" s="5"/>
      <c r="E40" s="17"/>
      <c r="F40" s="5"/>
      <c r="G40" s="7"/>
    </row>
    <row r="41" spans="1:8" ht="20.25" x14ac:dyDescent="0.3">
      <c r="A41" s="3"/>
      <c r="B41" s="10" t="s">
        <v>25</v>
      </c>
      <c r="C41" s="10" t="s">
        <v>26</v>
      </c>
      <c r="D41" s="10" t="s">
        <v>3</v>
      </c>
      <c r="E41" s="17"/>
      <c r="F41" s="5"/>
      <c r="G41" s="7"/>
    </row>
    <row r="42" spans="1:8" ht="20.25" x14ac:dyDescent="0.3">
      <c r="A42" s="3"/>
      <c r="B42" s="14" t="s">
        <v>24</v>
      </c>
      <c r="C42" s="10" t="s">
        <v>28</v>
      </c>
      <c r="D42" s="10" t="s">
        <v>29</v>
      </c>
      <c r="E42" s="17"/>
      <c r="F42" s="5"/>
      <c r="G42" s="7"/>
    </row>
    <row r="43" spans="1:8" ht="15" customHeight="1" x14ac:dyDescent="0.3">
      <c r="A43" s="3"/>
      <c r="B43" s="15"/>
      <c r="C43" s="22">
        <v>866</v>
      </c>
      <c r="D43" s="22">
        <v>2461</v>
      </c>
      <c r="E43" s="17"/>
      <c r="F43" s="5"/>
      <c r="G43" s="7"/>
    </row>
    <row r="44" spans="1:8" ht="15" customHeight="1" x14ac:dyDescent="0.3">
      <c r="A44" s="3"/>
      <c r="B44" s="16"/>
      <c r="C44" s="23"/>
      <c r="D44" s="23"/>
      <c r="E44" s="17"/>
      <c r="F44" s="5"/>
      <c r="G44" s="7"/>
    </row>
    <row r="45" spans="1:8" ht="20.25" x14ac:dyDescent="0.3">
      <c r="A45" s="3"/>
      <c r="B45" s="10" t="s">
        <v>27</v>
      </c>
      <c r="C45" s="75">
        <v>736</v>
      </c>
      <c r="D45" s="76"/>
      <c r="E45" s="17"/>
      <c r="F45" s="5"/>
      <c r="G45" s="7"/>
    </row>
    <row r="46" spans="1:8" ht="20.25" x14ac:dyDescent="0.3">
      <c r="A46" s="3"/>
      <c r="B46" s="10" t="s">
        <v>32</v>
      </c>
      <c r="C46" s="77">
        <v>0</v>
      </c>
      <c r="D46" s="78"/>
      <c r="E46" s="17"/>
      <c r="F46" s="5"/>
      <c r="G46" s="7"/>
    </row>
    <row r="47" spans="1:8" ht="40.5" x14ac:dyDescent="0.3">
      <c r="A47" s="3"/>
      <c r="B47" s="8" t="s">
        <v>34</v>
      </c>
      <c r="C47" s="77">
        <v>0</v>
      </c>
      <c r="D47" s="78"/>
      <c r="E47" s="17"/>
      <c r="F47" s="5"/>
      <c r="G47" s="7"/>
    </row>
    <row r="48" spans="1:8" ht="20.25" x14ac:dyDescent="0.3">
      <c r="A48" s="3"/>
      <c r="B48" s="24" t="s">
        <v>36</v>
      </c>
      <c r="C48" s="79">
        <v>58</v>
      </c>
      <c r="D48" s="80"/>
      <c r="E48" s="17"/>
      <c r="F48" s="5"/>
      <c r="G48" s="7"/>
    </row>
    <row r="49" spans="1:7" ht="24.75" customHeight="1" x14ac:dyDescent="0.3">
      <c r="A49" s="3"/>
      <c r="B49" s="8" t="s">
        <v>37</v>
      </c>
      <c r="C49" s="75">
        <v>880</v>
      </c>
      <c r="D49" s="76"/>
      <c r="E49" s="17"/>
      <c r="F49" s="5"/>
      <c r="G49" s="7"/>
    </row>
    <row r="50" spans="1:7" ht="15" customHeight="1" x14ac:dyDescent="0.3">
      <c r="A50" s="3"/>
      <c r="B50" s="8"/>
      <c r="C50" s="25"/>
      <c r="D50" s="26"/>
      <c r="E50" s="17"/>
      <c r="F50" s="5"/>
      <c r="G50" s="7"/>
    </row>
    <row r="51" spans="1:7" ht="20.25" x14ac:dyDescent="0.3">
      <c r="A51" s="3"/>
      <c r="B51" s="50" t="s">
        <v>38</v>
      </c>
      <c r="C51" s="61">
        <f>+C43+D43+C45+C46+C47+C48</f>
        <v>4121</v>
      </c>
      <c r="D51" s="62"/>
      <c r="E51" s="17"/>
      <c r="F51" s="5"/>
      <c r="G51" s="7"/>
    </row>
    <row r="52" spans="1:7" ht="20.25" x14ac:dyDescent="0.3">
      <c r="A52" s="4"/>
      <c r="B52" s="7"/>
      <c r="C52" s="7"/>
      <c r="D52" s="7"/>
      <c r="E52" s="17"/>
      <c r="F52" s="7"/>
      <c r="G52" s="7"/>
    </row>
    <row r="53" spans="1:7" ht="20.25" x14ac:dyDescent="0.3">
      <c r="A53" s="4"/>
      <c r="B53" s="7"/>
      <c r="C53" s="7"/>
      <c r="D53" s="7"/>
      <c r="E53" s="17"/>
      <c r="F53" s="7"/>
      <c r="G53" s="7"/>
    </row>
    <row r="54" spans="1:7" ht="20.25" x14ac:dyDescent="0.3">
      <c r="A54" s="3"/>
      <c r="B54" s="5"/>
      <c r="C54" s="5"/>
      <c r="D54" s="5"/>
      <c r="E54" s="17"/>
      <c r="F54" s="7"/>
      <c r="G54" s="7"/>
    </row>
    <row r="55" spans="1:7" ht="20.25" x14ac:dyDescent="0.3">
      <c r="A55" s="3"/>
      <c r="B55" s="10" t="s">
        <v>46</v>
      </c>
      <c r="C55" s="10"/>
      <c r="D55" s="10"/>
      <c r="E55" s="17"/>
      <c r="F55" s="7"/>
      <c r="G55" s="7"/>
    </row>
    <row r="56" spans="1:7" ht="20.25" x14ac:dyDescent="0.3">
      <c r="A56" s="3"/>
      <c r="B56" s="51" t="s">
        <v>11</v>
      </c>
      <c r="C56" s="10" t="s">
        <v>10</v>
      </c>
      <c r="D56" s="10" t="s">
        <v>45</v>
      </c>
      <c r="E56" s="17"/>
      <c r="F56" s="7"/>
      <c r="G56" s="7"/>
    </row>
    <row r="57" spans="1:7" ht="20.25" x14ac:dyDescent="0.3">
      <c r="A57" s="3"/>
      <c r="B57" s="10" t="s">
        <v>14</v>
      </c>
      <c r="C57" s="52">
        <v>16</v>
      </c>
      <c r="D57" s="53">
        <v>6174</v>
      </c>
      <c r="E57" s="17"/>
      <c r="F57" s="7"/>
      <c r="G57" s="7"/>
    </row>
    <row r="58" spans="1:7" ht="20.25" x14ac:dyDescent="0.3">
      <c r="A58" s="3"/>
      <c r="B58" s="10" t="s">
        <v>17</v>
      </c>
      <c r="C58" s="53">
        <v>265</v>
      </c>
      <c r="D58" s="53">
        <v>16809</v>
      </c>
      <c r="E58" s="17"/>
      <c r="F58" s="7"/>
      <c r="G58" s="7"/>
    </row>
    <row r="59" spans="1:7" ht="20.25" x14ac:dyDescent="0.3">
      <c r="A59" s="3"/>
      <c r="B59" s="10" t="s">
        <v>19</v>
      </c>
      <c r="C59" s="54">
        <f>SUM(C57:C58)</f>
        <v>281</v>
      </c>
      <c r="D59" s="54">
        <f>+D57+D58</f>
        <v>22983</v>
      </c>
      <c r="E59" s="17"/>
      <c r="F59" s="7"/>
      <c r="G59" s="7"/>
    </row>
    <row r="60" spans="1:7" ht="20.25" x14ac:dyDescent="0.3">
      <c r="B60" s="17"/>
      <c r="C60" s="17"/>
      <c r="D60" s="17"/>
      <c r="E60" s="17"/>
      <c r="F60" s="17"/>
      <c r="G60" s="17"/>
    </row>
    <row r="61" spans="1:7" ht="20.25" x14ac:dyDescent="0.3">
      <c r="B61" s="81" t="s">
        <v>40</v>
      </c>
      <c r="C61" s="81"/>
      <c r="D61" s="81"/>
      <c r="E61" s="27"/>
      <c r="F61" s="17"/>
      <c r="G61" s="17"/>
    </row>
    <row r="62" spans="1:7" ht="21" thickBot="1" x14ac:dyDescent="0.35">
      <c r="B62" s="28"/>
      <c r="C62" s="17"/>
      <c r="D62" s="17"/>
      <c r="E62" s="17"/>
    </row>
    <row r="63" spans="1:7" ht="20.25" x14ac:dyDescent="0.25">
      <c r="B63" s="82" t="s">
        <v>41</v>
      </c>
      <c r="C63" s="82"/>
      <c r="D63" s="82"/>
      <c r="E63" s="82"/>
    </row>
    <row r="64" spans="1:7" ht="21" thickBot="1" x14ac:dyDescent="0.3">
      <c r="B64" s="83" t="s">
        <v>43</v>
      </c>
      <c r="C64" s="83"/>
      <c r="D64" s="83"/>
      <c r="E64" s="83"/>
    </row>
    <row r="65" spans="2:5" ht="20.25" x14ac:dyDescent="0.25">
      <c r="B65" s="82"/>
      <c r="C65" s="82"/>
      <c r="D65" s="82"/>
      <c r="E65" s="82"/>
    </row>
    <row r="66" spans="2:5" ht="20.25" x14ac:dyDescent="0.25">
      <c r="B66" s="83"/>
      <c r="C66" s="83"/>
      <c r="D66" s="83"/>
      <c r="E66" s="83"/>
    </row>
  </sheetData>
  <mergeCells count="23">
    <mergeCell ref="B61:D61"/>
    <mergeCell ref="B63:E63"/>
    <mergeCell ref="B64:E64"/>
    <mergeCell ref="B65:E65"/>
    <mergeCell ref="B66:E66"/>
    <mergeCell ref="C51:D51"/>
    <mergeCell ref="C19:D19"/>
    <mergeCell ref="C20:D20"/>
    <mergeCell ref="C22:D22"/>
    <mergeCell ref="B23:B26"/>
    <mergeCell ref="C23:D26"/>
    <mergeCell ref="C27:D27"/>
    <mergeCell ref="C45:D45"/>
    <mergeCell ref="C46:D46"/>
    <mergeCell ref="C47:D47"/>
    <mergeCell ref="C48:D48"/>
    <mergeCell ref="C49:D49"/>
    <mergeCell ref="C18:D18"/>
    <mergeCell ref="C2:G2"/>
    <mergeCell ref="D3:F3"/>
    <mergeCell ref="B5:E5"/>
    <mergeCell ref="C16:D16"/>
    <mergeCell ref="C17:D17"/>
  </mergeCells>
  <pageMargins left="0.23622047244094488" right="0.23622047244094488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7"/>
  <sheetViews>
    <sheetView topLeftCell="A82" zoomScale="175" zoomScaleNormal="175" workbookViewId="0">
      <selection activeCell="O113" sqref="O113"/>
    </sheetView>
  </sheetViews>
  <sheetFormatPr baseColWidth="10" defaultRowHeight="12.75" x14ac:dyDescent="0.2"/>
  <cols>
    <col min="1" max="1" width="27.42578125" style="29" customWidth="1"/>
    <col min="2" max="2" width="16.28515625" style="29" customWidth="1"/>
    <col min="3" max="3" width="16.140625" style="29" customWidth="1"/>
    <col min="4" max="4" width="14" style="29" customWidth="1"/>
    <col min="5" max="16384" width="11.42578125" style="29"/>
  </cols>
  <sheetData>
    <row r="4" spans="1:6" x14ac:dyDescent="0.2">
      <c r="A4" s="47"/>
      <c r="B4" s="47" t="s">
        <v>44</v>
      </c>
      <c r="C4" s="47"/>
      <c r="D4" s="47"/>
      <c r="E4" s="47"/>
      <c r="F4" s="47"/>
    </row>
    <row r="5" spans="1:6" x14ac:dyDescent="0.2">
      <c r="A5" s="47"/>
      <c r="B5" s="87" t="s">
        <v>0</v>
      </c>
      <c r="C5" s="87"/>
      <c r="D5" s="87"/>
      <c r="E5" s="87"/>
      <c r="F5" s="87"/>
    </row>
    <row r="6" spans="1:6" ht="12.75" customHeight="1" x14ac:dyDescent="0.2">
      <c r="A6" s="47"/>
      <c r="B6" s="48" t="s">
        <v>1</v>
      </c>
      <c r="C6" s="46"/>
      <c r="D6" s="46"/>
      <c r="F6" s="46"/>
    </row>
    <row r="7" spans="1:6" x14ac:dyDescent="0.2">
      <c r="A7" s="30"/>
      <c r="B7" s="30"/>
      <c r="C7" s="30"/>
      <c r="D7" s="30"/>
      <c r="E7" s="30"/>
      <c r="F7" s="30"/>
    </row>
    <row r="8" spans="1:6" x14ac:dyDescent="0.2">
      <c r="A8" s="88" t="s">
        <v>2</v>
      </c>
      <c r="B8" s="88"/>
      <c r="C8" s="88"/>
      <c r="D8" s="88"/>
      <c r="E8" s="32"/>
      <c r="F8" s="32"/>
    </row>
    <row r="9" spans="1:6" x14ac:dyDescent="0.2">
      <c r="A9" s="33" t="s">
        <v>3</v>
      </c>
      <c r="B9" s="33" t="s">
        <v>4</v>
      </c>
      <c r="C9" s="33" t="s">
        <v>5</v>
      </c>
      <c r="D9" s="33" t="s">
        <v>6</v>
      </c>
      <c r="E9" s="32"/>
      <c r="F9" s="32"/>
    </row>
    <row r="10" spans="1:6" x14ac:dyDescent="0.2">
      <c r="A10" s="30" t="s">
        <v>8</v>
      </c>
      <c r="B10" s="34">
        <v>11</v>
      </c>
      <c r="C10" s="34">
        <f>247+197</f>
        <v>444</v>
      </c>
      <c r="D10" s="34">
        <v>35</v>
      </c>
      <c r="E10" s="32"/>
      <c r="F10" s="32"/>
    </row>
    <row r="11" spans="1:6" x14ac:dyDescent="0.2">
      <c r="A11" s="30" t="s">
        <v>12</v>
      </c>
      <c r="B11" s="34">
        <f>3+5</f>
        <v>8</v>
      </c>
      <c r="C11" s="34">
        <f>60+264</f>
        <v>324</v>
      </c>
      <c r="D11" s="34">
        <f>6+75</f>
        <v>81</v>
      </c>
      <c r="E11" s="32"/>
      <c r="F11" s="32"/>
    </row>
    <row r="12" spans="1:6" x14ac:dyDescent="0.2">
      <c r="A12" s="30" t="s">
        <v>15</v>
      </c>
      <c r="B12" s="34">
        <f>5+21+23</f>
        <v>49</v>
      </c>
      <c r="C12" s="35">
        <f>731+2402+3699</f>
        <v>6832</v>
      </c>
      <c r="D12" s="34">
        <f>253+440+41</f>
        <v>734</v>
      </c>
      <c r="E12" s="32"/>
      <c r="F12" s="32"/>
    </row>
    <row r="13" spans="1:6" x14ac:dyDescent="0.2">
      <c r="A13" s="30" t="s">
        <v>18</v>
      </c>
      <c r="B13" s="34">
        <f>3+27+9</f>
        <v>39</v>
      </c>
      <c r="C13" s="35">
        <f>649+1472+262</f>
        <v>2383</v>
      </c>
      <c r="D13" s="34">
        <f>29+13+55</f>
        <v>97</v>
      </c>
      <c r="E13" s="32"/>
      <c r="F13" s="32"/>
    </row>
    <row r="14" spans="1:6" x14ac:dyDescent="0.2">
      <c r="A14" s="30" t="s">
        <v>20</v>
      </c>
      <c r="B14" s="34">
        <f>SUM(B12:B13)</f>
        <v>88</v>
      </c>
      <c r="C14" s="35">
        <f>SUM(C12:C13)</f>
        <v>9215</v>
      </c>
      <c r="D14" s="34">
        <f>+D10+D11+D12+D13</f>
        <v>947</v>
      </c>
      <c r="E14" s="32"/>
      <c r="F14" s="32"/>
    </row>
    <row r="15" spans="1:6" x14ac:dyDescent="0.2">
      <c r="A15" s="30"/>
      <c r="B15" s="30"/>
      <c r="C15" s="30"/>
      <c r="D15" s="30"/>
      <c r="E15" s="30"/>
      <c r="F15" s="30"/>
    </row>
    <row r="16" spans="1:6" x14ac:dyDescent="0.2">
      <c r="A16" s="30"/>
      <c r="B16" s="30"/>
      <c r="C16" s="30"/>
      <c r="D16" s="30"/>
      <c r="E16" s="30"/>
      <c r="F16" s="30"/>
    </row>
    <row r="17" spans="1:6" x14ac:dyDescent="0.2">
      <c r="A17" s="33" t="s">
        <v>21</v>
      </c>
      <c r="B17" s="30" t="s">
        <v>22</v>
      </c>
      <c r="C17" s="30" t="s">
        <v>23</v>
      </c>
      <c r="D17" s="32"/>
      <c r="E17" s="32"/>
      <c r="F17" s="32"/>
    </row>
    <row r="18" spans="1:6" x14ac:dyDescent="0.2">
      <c r="A18" s="30" t="s">
        <v>24</v>
      </c>
      <c r="B18" s="36">
        <v>13466</v>
      </c>
      <c r="C18" s="36">
        <v>9712</v>
      </c>
      <c r="D18" s="32"/>
      <c r="E18" s="32"/>
      <c r="F18" s="32"/>
    </row>
    <row r="19" spans="1:6" x14ac:dyDescent="0.2">
      <c r="A19" s="30" t="s">
        <v>27</v>
      </c>
      <c r="B19" s="84">
        <v>1333</v>
      </c>
      <c r="C19" s="84"/>
      <c r="D19" s="32"/>
      <c r="E19" s="32"/>
      <c r="F19" s="32"/>
    </row>
    <row r="20" spans="1:6" x14ac:dyDescent="0.2">
      <c r="A20" s="30" t="s">
        <v>30</v>
      </c>
      <c r="B20" s="84">
        <v>660</v>
      </c>
      <c r="C20" s="84"/>
      <c r="D20" s="32"/>
      <c r="E20" s="32"/>
      <c r="F20" s="32"/>
    </row>
    <row r="21" spans="1:6" x14ac:dyDescent="0.2">
      <c r="A21" s="30" t="s">
        <v>31</v>
      </c>
      <c r="B21" s="84">
        <v>92</v>
      </c>
      <c r="C21" s="84"/>
      <c r="D21" s="32"/>
      <c r="E21" s="32"/>
      <c r="F21" s="32"/>
    </row>
    <row r="22" spans="1:6" x14ac:dyDescent="0.2">
      <c r="A22" s="30" t="s">
        <v>32</v>
      </c>
      <c r="B22" s="91">
        <v>68</v>
      </c>
      <c r="C22" s="91"/>
      <c r="D22" s="32"/>
      <c r="E22" s="32"/>
      <c r="F22" s="32"/>
    </row>
    <row r="23" spans="1:6" x14ac:dyDescent="0.2">
      <c r="A23" s="33" t="s">
        <v>33</v>
      </c>
      <c r="B23" s="91">
        <v>10</v>
      </c>
      <c r="C23" s="91"/>
      <c r="D23" s="32"/>
      <c r="E23" s="32"/>
      <c r="F23" s="32"/>
    </row>
    <row r="24" spans="1:6" x14ac:dyDescent="0.2">
      <c r="A24" s="33" t="s">
        <v>34</v>
      </c>
      <c r="B24" s="92">
        <v>83</v>
      </c>
      <c r="C24" s="92"/>
      <c r="D24" s="32"/>
      <c r="E24" s="32"/>
      <c r="F24" s="32"/>
    </row>
    <row r="25" spans="1:6" x14ac:dyDescent="0.2">
      <c r="A25" s="30" t="s">
        <v>35</v>
      </c>
      <c r="B25" s="89">
        <f>B20+B21</f>
        <v>752</v>
      </c>
      <c r="C25" s="89"/>
      <c r="D25" s="32"/>
      <c r="E25" s="32"/>
      <c r="F25" s="32"/>
    </row>
    <row r="26" spans="1:6" x14ac:dyDescent="0.2">
      <c r="A26" s="90" t="s">
        <v>37</v>
      </c>
      <c r="B26" s="89">
        <v>808</v>
      </c>
      <c r="C26" s="89"/>
      <c r="D26" s="32"/>
      <c r="E26" s="32"/>
      <c r="F26" s="32"/>
    </row>
    <row r="27" spans="1:6" x14ac:dyDescent="0.2">
      <c r="A27" s="90"/>
      <c r="B27" s="89"/>
      <c r="C27" s="89"/>
      <c r="D27" s="32"/>
      <c r="E27" s="32"/>
      <c r="F27" s="32"/>
    </row>
    <row r="28" spans="1:6" x14ac:dyDescent="0.2">
      <c r="A28" s="90"/>
      <c r="B28" s="89"/>
      <c r="C28" s="89"/>
      <c r="D28" s="32"/>
      <c r="E28" s="32"/>
      <c r="F28" s="32"/>
    </row>
    <row r="29" spans="1:6" x14ac:dyDescent="0.2">
      <c r="A29" s="90"/>
      <c r="B29" s="89"/>
      <c r="C29" s="89"/>
      <c r="D29" s="30"/>
      <c r="E29" s="30"/>
      <c r="F29" s="30"/>
    </row>
    <row r="30" spans="1:6" x14ac:dyDescent="0.2">
      <c r="A30" s="30" t="s">
        <v>39</v>
      </c>
      <c r="B30" s="84">
        <f>B25+B24+B23+B22+B19+C18+B18</f>
        <v>25424</v>
      </c>
      <c r="C30" s="84"/>
      <c r="D30" s="30"/>
      <c r="E30" s="30"/>
      <c r="F30" s="30"/>
    </row>
    <row r="31" spans="1:6" x14ac:dyDescent="0.2">
      <c r="A31" s="30"/>
      <c r="B31" s="30"/>
      <c r="C31" s="30"/>
      <c r="D31" s="30"/>
      <c r="E31" s="30"/>
      <c r="F31" s="30"/>
    </row>
    <row r="32" spans="1:6" x14ac:dyDescent="0.2">
      <c r="A32" s="30"/>
      <c r="B32" s="30"/>
      <c r="C32" s="30"/>
      <c r="D32" s="30"/>
      <c r="E32" s="30"/>
      <c r="F32" s="30"/>
    </row>
    <row r="33" spans="1:6" x14ac:dyDescent="0.2">
      <c r="A33" s="32"/>
      <c r="B33" s="32"/>
      <c r="C33" s="32"/>
      <c r="D33" s="32"/>
      <c r="E33" s="32"/>
      <c r="F33" s="32"/>
    </row>
    <row r="34" spans="1:6" x14ac:dyDescent="0.2">
      <c r="A34" s="30"/>
      <c r="B34" s="30"/>
      <c r="C34" s="30"/>
      <c r="E34" s="32"/>
      <c r="F34" s="32"/>
    </row>
    <row r="35" spans="1:6" x14ac:dyDescent="0.2">
      <c r="A35" s="49" t="s">
        <v>7</v>
      </c>
      <c r="B35" s="30"/>
      <c r="C35" s="30"/>
      <c r="E35" s="32"/>
      <c r="F35" s="32"/>
    </row>
    <row r="36" spans="1:6" x14ac:dyDescent="0.2">
      <c r="A36" s="33" t="s">
        <v>9</v>
      </c>
      <c r="B36" s="30" t="s">
        <v>10</v>
      </c>
      <c r="C36" s="30"/>
      <c r="E36" s="39"/>
      <c r="F36" s="39"/>
    </row>
    <row r="37" spans="1:6" x14ac:dyDescent="0.2">
      <c r="A37" s="30" t="s">
        <v>13</v>
      </c>
      <c r="B37" s="40">
        <v>32</v>
      </c>
      <c r="C37" s="40"/>
      <c r="E37" s="39"/>
      <c r="F37" s="39"/>
    </row>
    <row r="38" spans="1:6" x14ac:dyDescent="0.2">
      <c r="A38" s="30" t="s">
        <v>16</v>
      </c>
      <c r="B38" s="41">
        <v>512</v>
      </c>
      <c r="C38" s="41"/>
      <c r="E38" s="39"/>
      <c r="F38" s="39"/>
    </row>
    <row r="39" spans="1:6" x14ac:dyDescent="0.2">
      <c r="A39" s="30" t="s">
        <v>6</v>
      </c>
      <c r="B39" s="40">
        <v>17</v>
      </c>
      <c r="C39" s="40"/>
      <c r="E39" s="32"/>
      <c r="F39" s="32"/>
    </row>
    <row r="40" spans="1:6" x14ac:dyDescent="0.2">
      <c r="A40" s="30" t="s">
        <v>19</v>
      </c>
      <c r="B40" s="35">
        <v>561</v>
      </c>
      <c r="C40" s="35"/>
      <c r="E40" s="32"/>
      <c r="F40" s="32"/>
    </row>
    <row r="41" spans="1:6" x14ac:dyDescent="0.2">
      <c r="A41" s="32"/>
      <c r="B41" s="32"/>
      <c r="C41" s="32"/>
      <c r="E41" s="32"/>
      <c r="F41" s="32"/>
    </row>
    <row r="42" spans="1:6" x14ac:dyDescent="0.2">
      <c r="A42" s="32"/>
      <c r="B42" s="32"/>
      <c r="C42" s="32"/>
      <c r="E42" s="32"/>
      <c r="F42" s="32"/>
    </row>
    <row r="43" spans="1:6" x14ac:dyDescent="0.2">
      <c r="A43" s="30"/>
      <c r="B43" s="30"/>
      <c r="C43" s="30"/>
      <c r="E43" s="30"/>
      <c r="F43" s="32"/>
    </row>
    <row r="44" spans="1:6" x14ac:dyDescent="0.2">
      <c r="A44" s="30" t="s">
        <v>25</v>
      </c>
      <c r="B44" s="30" t="s">
        <v>26</v>
      </c>
      <c r="C44" s="30" t="s">
        <v>3</v>
      </c>
      <c r="E44" s="30"/>
      <c r="F44" s="32"/>
    </row>
    <row r="45" spans="1:6" x14ac:dyDescent="0.2">
      <c r="A45" s="31" t="s">
        <v>24</v>
      </c>
      <c r="B45" s="30" t="s">
        <v>28</v>
      </c>
      <c r="C45" s="30" t="s">
        <v>29</v>
      </c>
      <c r="E45" s="30"/>
      <c r="F45" s="32"/>
    </row>
    <row r="46" spans="1:6" x14ac:dyDescent="0.2">
      <c r="A46" s="31"/>
      <c r="B46" s="42">
        <v>595</v>
      </c>
      <c r="C46" s="42">
        <v>3174</v>
      </c>
      <c r="E46" s="30"/>
      <c r="F46" s="32"/>
    </row>
    <row r="47" spans="1:6" x14ac:dyDescent="0.2">
      <c r="A47" s="31"/>
      <c r="B47" s="42"/>
      <c r="C47" s="42"/>
      <c r="E47" s="30"/>
      <c r="F47" s="32"/>
    </row>
    <row r="48" spans="1:6" x14ac:dyDescent="0.2">
      <c r="A48" s="30" t="s">
        <v>27</v>
      </c>
      <c r="B48" s="30">
        <v>358</v>
      </c>
      <c r="C48" s="30"/>
      <c r="E48" s="30"/>
      <c r="F48" s="32"/>
    </row>
    <row r="49" spans="1:6" x14ac:dyDescent="0.2">
      <c r="A49" s="30" t="s">
        <v>32</v>
      </c>
      <c r="B49" s="42">
        <v>3</v>
      </c>
      <c r="C49" s="42"/>
      <c r="E49" s="30"/>
      <c r="F49" s="32"/>
    </row>
    <row r="50" spans="1:6" x14ac:dyDescent="0.2">
      <c r="A50" s="33" t="s">
        <v>34</v>
      </c>
      <c r="B50" s="42">
        <v>0</v>
      </c>
      <c r="C50" s="42"/>
      <c r="E50" s="30"/>
      <c r="F50" s="32"/>
    </row>
    <row r="51" spans="1:6" x14ac:dyDescent="0.2">
      <c r="A51" s="33" t="s">
        <v>36</v>
      </c>
      <c r="B51" s="43">
        <v>83</v>
      </c>
      <c r="C51" s="43"/>
      <c r="E51" s="30"/>
      <c r="F51" s="32"/>
    </row>
    <row r="52" spans="1:6" x14ac:dyDescent="0.2">
      <c r="A52" s="33" t="s">
        <v>37</v>
      </c>
      <c r="B52" s="30">
        <v>626</v>
      </c>
      <c r="C52" s="30"/>
      <c r="E52" s="30"/>
      <c r="F52" s="32"/>
    </row>
    <row r="53" spans="1:6" x14ac:dyDescent="0.2">
      <c r="A53" s="33"/>
      <c r="B53" s="30"/>
      <c r="C53" s="30"/>
      <c r="E53" s="30"/>
      <c r="F53" s="32"/>
    </row>
    <row r="54" spans="1:6" x14ac:dyDescent="0.2">
      <c r="A54" s="37" t="s">
        <v>38</v>
      </c>
      <c r="B54" s="38">
        <v>4213</v>
      </c>
      <c r="C54" s="37"/>
      <c r="E54" s="30"/>
      <c r="F54" s="32"/>
    </row>
    <row r="55" spans="1:6" x14ac:dyDescent="0.2">
      <c r="A55" s="32"/>
      <c r="B55" s="32"/>
      <c r="C55" s="32"/>
      <c r="E55" s="32"/>
      <c r="F55" s="32"/>
    </row>
    <row r="56" spans="1:6" x14ac:dyDescent="0.2">
      <c r="A56" s="32"/>
      <c r="B56" s="32"/>
      <c r="C56" s="32"/>
      <c r="E56" s="32"/>
      <c r="F56" s="32"/>
    </row>
    <row r="57" spans="1:6" x14ac:dyDescent="0.2">
      <c r="A57" s="30"/>
      <c r="B57" s="30"/>
      <c r="C57" s="30"/>
      <c r="E57" s="32"/>
      <c r="F57" s="32"/>
    </row>
    <row r="58" spans="1:6" x14ac:dyDescent="0.2">
      <c r="A58" s="49" t="s">
        <v>42</v>
      </c>
      <c r="B58" s="49"/>
      <c r="C58" s="30"/>
      <c r="E58" s="32"/>
      <c r="F58" s="32"/>
    </row>
    <row r="59" spans="1:6" x14ac:dyDescent="0.2">
      <c r="A59" s="33" t="s">
        <v>11</v>
      </c>
      <c r="B59" s="30" t="s">
        <v>10</v>
      </c>
      <c r="C59" s="30"/>
      <c r="E59" s="32"/>
      <c r="F59" s="32"/>
    </row>
    <row r="60" spans="1:6" x14ac:dyDescent="0.2">
      <c r="A60" s="30" t="s">
        <v>14</v>
      </c>
      <c r="B60" s="40">
        <v>69</v>
      </c>
      <c r="C60" s="40"/>
      <c r="E60" s="32"/>
      <c r="F60" s="32"/>
    </row>
    <row r="61" spans="1:6" x14ac:dyDescent="0.2">
      <c r="A61" s="30" t="s">
        <v>17</v>
      </c>
      <c r="B61" s="41">
        <v>1466</v>
      </c>
      <c r="C61" s="41"/>
      <c r="E61" s="32"/>
      <c r="F61" s="32"/>
    </row>
    <row r="62" spans="1:6" x14ac:dyDescent="0.2">
      <c r="A62" s="30" t="s">
        <v>19</v>
      </c>
      <c r="B62" s="35">
        <f>SUM(B60:B61)</f>
        <v>1535</v>
      </c>
      <c r="C62" s="35"/>
      <c r="E62" s="32"/>
      <c r="F62" s="32"/>
    </row>
    <row r="64" spans="1:6" x14ac:dyDescent="0.2">
      <c r="A64" s="85" t="s">
        <v>40</v>
      </c>
      <c r="B64" s="85"/>
      <c r="C64" s="85"/>
      <c r="D64" s="44"/>
    </row>
    <row r="65" spans="1:4" x14ac:dyDescent="0.2">
      <c r="A65" s="45"/>
    </row>
    <row r="66" spans="1:4" x14ac:dyDescent="0.2">
      <c r="A66" s="86" t="s">
        <v>41</v>
      </c>
      <c r="B66" s="86"/>
      <c r="C66" s="86"/>
      <c r="D66" s="86"/>
    </row>
    <row r="67" spans="1:4" x14ac:dyDescent="0.2">
      <c r="A67" s="86" t="s">
        <v>43</v>
      </c>
      <c r="B67" s="86"/>
      <c r="C67" s="86"/>
      <c r="D67" s="86"/>
    </row>
  </sheetData>
  <mergeCells count="15">
    <mergeCell ref="B30:C30"/>
    <mergeCell ref="A64:C64"/>
    <mergeCell ref="A67:D67"/>
    <mergeCell ref="A66:D66"/>
    <mergeCell ref="B5:F5"/>
    <mergeCell ref="A8:D8"/>
    <mergeCell ref="B25:C25"/>
    <mergeCell ref="A26:A29"/>
    <mergeCell ref="B26:C29"/>
    <mergeCell ref="B21:C21"/>
    <mergeCell ref="B22:C22"/>
    <mergeCell ref="B23:C23"/>
    <mergeCell ref="B24:C24"/>
    <mergeCell ref="B19:C19"/>
    <mergeCell ref="B20:C20"/>
  </mergeCells>
  <pageMargins left="0.23622047244094488" right="0.23622047244094488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2do trimestre 2023 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2024-04-03T17:42:32Z</dcterms:modified>
</cp:coreProperties>
</file>