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nc-Financiero\Desktop\TRABAJOS RICHARD\INFORME\"/>
    </mc:Choice>
  </mc:AlternateContent>
  <xr:revisionPtr revIDLastSave="0" documentId="13_ncr:1_{B202D116-6783-4EB1-B246-8256237B9DB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_FilterDatabase" localSheetId="0" hidden="1">'P1 Presupuesto Aprobado'!$C$3:$C$100</definedName>
    <definedName name="_xlnm._FilterDatabase" localSheetId="1" hidden="1">'P2 Presupuesto Aprobado-Ejec '!$Q$3:$Q$129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68" i="2" l="1"/>
  <c r="B39" i="2"/>
  <c r="B45" i="2"/>
  <c r="B55" i="2"/>
  <c r="D39" i="2"/>
  <c r="B11" i="3"/>
  <c r="C45" i="2"/>
  <c r="D45" i="2"/>
  <c r="E45" i="2"/>
  <c r="F45" i="2"/>
  <c r="G45" i="2"/>
  <c r="H45" i="2"/>
  <c r="K45" i="2"/>
  <c r="L45" i="2"/>
  <c r="M45" i="2"/>
  <c r="N45" i="2"/>
  <c r="O45" i="2"/>
  <c r="C39" i="2"/>
  <c r="E39" i="2"/>
  <c r="F39" i="2"/>
  <c r="G39" i="2"/>
  <c r="H39" i="2"/>
  <c r="K39" i="2"/>
  <c r="M39" i="2"/>
  <c r="N39" i="2"/>
  <c r="O39" i="2"/>
  <c r="O83" i="2"/>
  <c r="O55" i="2"/>
  <c r="N54" i="3"/>
  <c r="N59" i="3"/>
  <c r="N60" i="3"/>
  <c r="N55" i="3"/>
  <c r="N56" i="3"/>
  <c r="N57" i="3"/>
  <c r="N58" i="3"/>
  <c r="N28" i="3"/>
  <c r="N29" i="3"/>
  <c r="N30" i="3"/>
  <c r="N31" i="3"/>
  <c r="N32" i="3"/>
  <c r="N33" i="3"/>
  <c r="N34" i="3"/>
  <c r="N35" i="3"/>
  <c r="N36" i="3"/>
  <c r="N23" i="3"/>
  <c r="N22" i="3"/>
  <c r="N24" i="3"/>
  <c r="N25" i="3"/>
  <c r="N26" i="3"/>
  <c r="N21" i="3"/>
  <c r="N18" i="3"/>
  <c r="N19" i="3"/>
  <c r="N20" i="3"/>
  <c r="N17" i="3"/>
  <c r="N15" i="3"/>
  <c r="N14" i="3"/>
  <c r="N13" i="3"/>
  <c r="N12" i="3"/>
  <c r="M16" i="3"/>
  <c r="M11" i="3"/>
  <c r="N55" i="2" l="1"/>
  <c r="L11" i="3"/>
  <c r="L16" i="3"/>
  <c r="L27" i="3"/>
  <c r="K53" i="3" l="1"/>
  <c r="K27" i="3"/>
  <c r="K16" i="3"/>
  <c r="K11" i="3"/>
  <c r="M83" i="2"/>
  <c r="M55" i="2"/>
  <c r="K84" i="3" l="1"/>
  <c r="P105" i="2"/>
  <c r="Q105" i="2" s="1"/>
  <c r="P92" i="2"/>
  <c r="Q92" i="2" s="1"/>
  <c r="P104" i="2"/>
  <c r="Q104" i="2" s="1"/>
  <c r="P85" i="2"/>
  <c r="Q85" i="2" s="1"/>
  <c r="P86" i="2"/>
  <c r="Q86" i="2" s="1"/>
  <c r="P87" i="2"/>
  <c r="Q87" i="2" s="1"/>
  <c r="P90" i="2"/>
  <c r="Q90" i="2" s="1"/>
  <c r="P91" i="2"/>
  <c r="Q91" i="2" s="1"/>
  <c r="P93" i="2"/>
  <c r="P94" i="2"/>
  <c r="Q94" i="2" s="1"/>
  <c r="P95" i="2"/>
  <c r="Q95" i="2" s="1"/>
  <c r="P96" i="2"/>
  <c r="Q96" i="2" s="1"/>
  <c r="P97" i="2"/>
  <c r="Q97" i="2" s="1"/>
  <c r="P59" i="2"/>
  <c r="Q59" i="2" s="1"/>
  <c r="P61" i="2"/>
  <c r="Q61" i="2" s="1"/>
  <c r="P63" i="2"/>
  <c r="Q63" i="2" s="1"/>
  <c r="P47" i="2"/>
  <c r="Q47" i="2" s="1"/>
  <c r="P48" i="2"/>
  <c r="Q48" i="2" s="1"/>
  <c r="P50" i="2"/>
  <c r="Q50" i="2" s="1"/>
  <c r="P51" i="2"/>
  <c r="Q51" i="2" s="1"/>
  <c r="P43" i="2"/>
  <c r="Q43" i="2" s="1"/>
  <c r="P42" i="2"/>
  <c r="Q42" i="2" s="1"/>
  <c r="L55" i="2" l="1"/>
  <c r="L41" i="2"/>
  <c r="L40" i="2"/>
  <c r="J27" i="3"/>
  <c r="L39" i="2" l="1"/>
  <c r="C12" i="1"/>
  <c r="C18" i="1"/>
  <c r="C28" i="1"/>
  <c r="C54" i="1"/>
  <c r="C83" i="2"/>
  <c r="I53" i="3"/>
  <c r="I27" i="3"/>
  <c r="I16" i="3"/>
  <c r="I11" i="3"/>
  <c r="K55" i="2"/>
  <c r="K67" i="2"/>
  <c r="K83" i="2"/>
  <c r="K114" i="2" l="1"/>
  <c r="J83" i="2"/>
  <c r="J57" i="2"/>
  <c r="P57" i="2" s="1"/>
  <c r="Q57" i="2" s="1"/>
  <c r="J56" i="2"/>
  <c r="J46" i="2"/>
  <c r="J45" i="2" s="1"/>
  <c r="J44" i="2"/>
  <c r="J41" i="2"/>
  <c r="J40" i="2"/>
  <c r="H11" i="3"/>
  <c r="H16" i="3"/>
  <c r="H27" i="3"/>
  <c r="H53" i="3"/>
  <c r="J39" i="2" l="1"/>
  <c r="J55" i="2"/>
  <c r="G53" i="3"/>
  <c r="I40" i="2" l="1"/>
  <c r="I41" i="2"/>
  <c r="P41" i="2" s="1"/>
  <c r="Q41" i="2" s="1"/>
  <c r="I44" i="2"/>
  <c r="P44" i="2" s="1"/>
  <c r="Q44" i="2" s="1"/>
  <c r="I46" i="2"/>
  <c r="I49" i="2"/>
  <c r="P49" i="2" s="1"/>
  <c r="Q49" i="2" s="1"/>
  <c r="I52" i="2"/>
  <c r="P52" i="2" s="1"/>
  <c r="Q52" i="2" s="1"/>
  <c r="I53" i="2"/>
  <c r="P53" i="2" s="1"/>
  <c r="Q53" i="2" s="1"/>
  <c r="I54" i="2"/>
  <c r="P54" i="2" s="1"/>
  <c r="Q54" i="2" s="1"/>
  <c r="I56" i="2"/>
  <c r="P56" i="2" s="1"/>
  <c r="Q56" i="2" s="1"/>
  <c r="I58" i="2"/>
  <c r="P58" i="2" s="1"/>
  <c r="Q58" i="2" s="1"/>
  <c r="I60" i="2"/>
  <c r="P60" i="2" s="1"/>
  <c r="Q60" i="2" s="1"/>
  <c r="I62" i="2"/>
  <c r="P62" i="2" s="1"/>
  <c r="Q62" i="2" s="1"/>
  <c r="I66" i="2"/>
  <c r="P66" i="2" s="1"/>
  <c r="Q66" i="2" s="1"/>
  <c r="I84" i="2"/>
  <c r="P84" i="2" s="1"/>
  <c r="Q84" i="2" s="1"/>
  <c r="I88" i="2"/>
  <c r="P88" i="2" s="1"/>
  <c r="Q88" i="2" s="1"/>
  <c r="I89" i="2"/>
  <c r="P89" i="2" s="1"/>
  <c r="Q89" i="2" s="1"/>
  <c r="P46" i="2" l="1"/>
  <c r="Q46" i="2" s="1"/>
  <c r="I45" i="2"/>
  <c r="P40" i="2"/>
  <c r="Q40" i="2" s="1"/>
  <c r="I39" i="2"/>
  <c r="P39" i="2" s="1"/>
  <c r="Q39" i="2" s="1"/>
  <c r="I55" i="2"/>
  <c r="I83" i="2"/>
  <c r="G16" i="3"/>
  <c r="P45" i="2" l="1"/>
  <c r="Q45" i="2" s="1"/>
  <c r="I114" i="2"/>
  <c r="F11" i="3"/>
  <c r="F16" i="3"/>
  <c r="F27" i="3"/>
  <c r="G11" i="3"/>
  <c r="G27" i="3"/>
  <c r="H55" i="2" l="1"/>
  <c r="F53" i="3"/>
  <c r="F84" i="3" s="1"/>
  <c r="G83" i="2" l="1"/>
  <c r="G55" i="2"/>
  <c r="E27" i="3"/>
  <c r="E11" i="3"/>
  <c r="E16" i="3"/>
  <c r="E53" i="3"/>
  <c r="D114" i="2" l="1"/>
  <c r="A44" i="2"/>
  <c r="D16" i="3"/>
  <c r="D11" i="3"/>
  <c r="C16" i="3"/>
  <c r="J16" i="3"/>
  <c r="B16" i="3"/>
  <c r="N16" i="3" s="1"/>
  <c r="A17" i="3"/>
  <c r="C11" i="3"/>
  <c r="J11" i="3"/>
  <c r="N11" i="3"/>
  <c r="J84" i="3" l="1"/>
  <c r="L53" i="3"/>
  <c r="L84" i="3" s="1"/>
  <c r="N53" i="3" l="1"/>
  <c r="M53" i="3"/>
  <c r="M63" i="3"/>
  <c r="J53" i="3"/>
  <c r="D53" i="3"/>
  <c r="O67" i="2" l="1"/>
  <c r="O114" i="2" s="1"/>
  <c r="B28" i="1"/>
  <c r="M27" i="3"/>
  <c r="M84" i="3" s="1"/>
  <c r="P98" i="2" l="1"/>
  <c r="Q98" i="2" s="1"/>
  <c r="P99" i="2"/>
  <c r="Q99" i="2" s="1"/>
  <c r="P100" i="2"/>
  <c r="Q100" i="2" s="1"/>
  <c r="P101" i="2"/>
  <c r="Q101" i="2" s="1"/>
  <c r="P102" i="2"/>
  <c r="Q102" i="2" s="1"/>
  <c r="P103" i="2"/>
  <c r="Q103" i="2" s="1"/>
  <c r="P106" i="2"/>
  <c r="Q106" i="2" s="1"/>
  <c r="P107" i="2"/>
  <c r="Q107" i="2" s="1"/>
  <c r="P108" i="2"/>
  <c r="Q108" i="2" s="1"/>
  <c r="P109" i="2"/>
  <c r="Q109" i="2" s="1"/>
  <c r="P110" i="2"/>
  <c r="Q110" i="2" s="1"/>
  <c r="P111" i="2"/>
  <c r="Q111" i="2" s="1"/>
  <c r="P112" i="2"/>
  <c r="Q112" i="2" s="1"/>
  <c r="P113" i="2"/>
  <c r="Q113" i="2" s="1"/>
  <c r="N83" i="2"/>
  <c r="L83" i="2"/>
  <c r="H83" i="2"/>
  <c r="F83" i="2"/>
  <c r="N67" i="2"/>
  <c r="M67" i="2"/>
  <c r="J67" i="2"/>
  <c r="J114" i="2" s="1"/>
  <c r="G67" i="2"/>
  <c r="G114" i="2" s="1"/>
  <c r="F67" i="2"/>
  <c r="F55" i="2"/>
  <c r="E55" i="2"/>
  <c r="E114" i="2" s="1"/>
  <c r="C67" i="2"/>
  <c r="C55" i="2"/>
  <c r="B93" i="2"/>
  <c r="Q93" i="2" s="1"/>
  <c r="B83" i="2"/>
  <c r="B67" i="2"/>
  <c r="I37" i="3"/>
  <c r="B64" i="1"/>
  <c r="C38" i="1"/>
  <c r="B38" i="1"/>
  <c r="B54" i="1"/>
  <c r="B18" i="1"/>
  <c r="B12" i="1"/>
  <c r="B114" i="2" l="1"/>
  <c r="C114" i="2"/>
  <c r="L82" i="2"/>
  <c r="P82" i="2" s="1"/>
  <c r="F114" i="2"/>
  <c r="N114" i="2"/>
  <c r="P55" i="2"/>
  <c r="Q55" i="2" s="1"/>
  <c r="M114" i="2"/>
  <c r="C86" i="1"/>
  <c r="B86" i="1"/>
  <c r="P83" i="2"/>
  <c r="Q83" i="2" s="1"/>
  <c r="I84" i="3"/>
  <c r="H37" i="3"/>
  <c r="H84" i="3" s="1"/>
  <c r="J37" i="3"/>
  <c r="E37" i="3"/>
  <c r="G37" i="3"/>
  <c r="G84" i="3" s="1"/>
  <c r="K37" i="3"/>
  <c r="L37" i="3"/>
  <c r="M37" i="3"/>
  <c r="D37" i="3"/>
  <c r="D27" i="3"/>
  <c r="C27" i="3"/>
  <c r="L81" i="2" l="1"/>
  <c r="P81" i="2" s="1"/>
  <c r="Q82" i="2"/>
  <c r="B84" i="3"/>
  <c r="E84" i="3"/>
  <c r="C84" i="3"/>
  <c r="L80" i="2" l="1"/>
  <c r="P80" i="2" s="1"/>
  <c r="Q81" i="2"/>
  <c r="L79" i="2" l="1"/>
  <c r="P79" i="2" s="1"/>
  <c r="Q80" i="2"/>
  <c r="F37" i="3"/>
  <c r="N37" i="3"/>
  <c r="L78" i="2" l="1"/>
  <c r="P78" i="2" s="1"/>
  <c r="Q79" i="2"/>
  <c r="L77" i="2" l="1"/>
  <c r="P77" i="2" s="1"/>
  <c r="Q78" i="2"/>
  <c r="L76" i="2" l="1"/>
  <c r="P76" i="2" s="1"/>
  <c r="Q77" i="2"/>
  <c r="L75" i="2" l="1"/>
  <c r="P75" i="2" s="1"/>
  <c r="Q76" i="2"/>
  <c r="L74" i="2" l="1"/>
  <c r="P74" i="2" s="1"/>
  <c r="Q75" i="2"/>
  <c r="L73" i="2" l="1"/>
  <c r="P73" i="2" s="1"/>
  <c r="Q74" i="2"/>
  <c r="L72" i="2" l="1"/>
  <c r="Q73" i="2"/>
  <c r="L71" i="2" l="1"/>
  <c r="P71" i="2" s="1"/>
  <c r="P72" i="2"/>
  <c r="Q72" i="2" s="1"/>
  <c r="L70" i="2" l="1"/>
  <c r="P70" i="2" s="1"/>
  <c r="Q71" i="2"/>
  <c r="L69" i="2" l="1"/>
  <c r="P69" i="2" s="1"/>
  <c r="Q70" i="2"/>
  <c r="L67" i="2" l="1"/>
  <c r="Q69" i="2"/>
  <c r="H114" i="2"/>
  <c r="L114" i="2" l="1"/>
  <c r="P114" i="2" s="1"/>
  <c r="P67" i="2"/>
  <c r="Q67" i="2" s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<sst xmlns="http://schemas.openxmlformats.org/spreadsheetml/2006/main" count="340" uniqueCount="147">
  <si>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</si>
  <si>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</si>
  <si>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</si>
  <si>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</si>
  <si>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</si>
  <si>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</si>
  <si>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</si>
  <si>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</si>
  <si>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</si>
  <si>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</si>
  <si>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</si>
  <si>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</si>
  <si>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</si>
  <si>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</si>
  <si>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</si>
  <si>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</si>
  <si>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</si>
  <si>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</si>
  <si>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</si>
  <si>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</si>
  <si>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</si>
  <si>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</si>
  <si>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</si>
  <si>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</si>
  <si>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</si>
  <si>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</si>
  <si>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</si>
  <si>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</si>
  <si>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</si>
  <si>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</si>
  <si>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</si>
  <si>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</si>
  <si>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</si>
  <si>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</si>
  <si>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</si>
  <si>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</si>
  <si>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</si>
  <si>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</si>
  <si>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</si>
  <si>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</si>
  <si>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</si>
  <si>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</si>
  <si>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</si>
  <si>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</si>
  <si>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</si>
  <si>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</si>
  <si>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</si>
  <si>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</si>
  <si>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</si>
  <si>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</si>
  <si>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</si>
  <si>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</si>
  <si>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</si>
  <si>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</si>
  <si>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</si>
  <si>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</si>
  <si>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</si>
  <si>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</si>
  <si>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</si>
  <si>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</si>
  <si>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</si>
  <si>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</si>
  <si>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</si>
  <si>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</si>
  <si>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</si>
  <si>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</si>
  <si>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</si>
  <si>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</si>
  <si>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</si>
  <si>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</si>
  <si>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</si>
  <si>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</si>
  <si>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</si>
  <si>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</si>
  <si>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</si>
  <si>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</si>
  <si>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</si>
  <si>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</si>
  <si>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</si>
  <si>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</si>
  <si>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</si>
  <si>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</si>
  <si>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</si>
  <si>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</si>
  <si>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</si>
  <si>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</si>
  <si>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</si>
  <si>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</si>
  <si>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</si>
  <si>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</si>
  <si>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</si>
  <si>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</si>
  <si>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</si>
  <si>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</si>
  <si>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</si>
  <si>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</si>
  <si>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</si>
  <si>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</si>
  <si>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</si>
  <si>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</si>
  <si>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</si>
  <si>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</si>
  <si>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</si>
  <si>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</si>
  <si>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</si>
  <si>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</si>
  <si>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</si>
  <si>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</si>
  <si>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</si>
  <si>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</si>
  <si>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</si>
  <si>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</si>
  <si>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</si>
  <si>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</si>
  <si>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</si>
  <si>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</si>
  <si>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</si>
  <si>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</si>
  <si>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</si>
  <si>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</si>
  <si>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>2.2 CONTRATACIONES DE SERVICIOS</t>
  </si>
  <si>
    <t>RICHARD RODRIGUEZ TORIBIO</t>
  </si>
  <si>
    <t xml:space="preserve">            FLEUDY ANT. PAREDES                                                                                                                                       RICHARD RODRIGUEZ TORIBIO</t>
  </si>
  <si>
    <t>INGRESOS ENERO -DICIEMBRE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</si>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</sst>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left" indent="2"/>
    </xf>
    <xf numFmtId="0" fontId="10" fillId="0" borderId="14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10" fillId="0" borderId="16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7" fillId="0" borderId="14" xfId="0" applyFont="1" applyBorder="1" applyAlignment="1">
      <alignment horizontal="left" vertical="top" wrapText="1" readingOrder="1"/>
    </xf>
    <xf numFmtId="0" fontId="7" fillId="0" borderId="15" xfId="0" applyFont="1" applyBorder="1" applyAlignment="1">
      <alignment horizontal="left" vertical="top" wrapText="1" readingOrder="1"/>
    </xf>
    <xf numFmtId="0" fontId="7" fillId="0" borderId="16" xfId="0" applyFont="1" applyBorder="1" applyAlignment="1">
      <alignment horizontal="left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0" fillId="0" borderId="15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11" fillId="0" borderId="13" xfId="0" applyFont="1" applyBorder="1" applyAlignment="1">
      <alignment horizontal="center" vertical="top" wrapText="1" readingOrder="1"/>
    </xf>
    <xf numFmtId="0" fontId="12" fillId="5" borderId="2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6572251</xdr:colOff>
      <xdr:row>2</xdr:row>
      <xdr:rowOff>95250</xdr:rowOff>
    </xdr:from>
    <xdr:to>
      <xdr:col>1</xdr:col>
      <xdr:colOff>1152525</xdr:colOff>
      <xdr:row>4</xdr:row>
      <xdr:rowOff>161925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096251" y="47625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6505576</xdr:colOff>
      <xdr:row>2</xdr:row>
      <xdr:rowOff>19050</xdr:rowOff>
    </xdr:from>
    <xdr:to>
      <xdr:col>2</xdr:col>
      <xdr:colOff>19051</xdr:colOff>
      <xdr:row>5</xdr:row>
      <xdr:rowOff>9525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6" y="400050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433475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816429</xdr:colOff>
      <xdr:row>2</xdr:row>
      <xdr:rowOff>103414</xdr:rowOff>
    </xdr:from>
    <xdr:to>
      <xdr:col>13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0"/>
  <sheetViews>
    <sheetView showGridLines="0" topLeftCell="A23" workbookViewId="0">
      <selection activeCell="A119" sqref="A119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5" max="5" width="15.28515625" customWidth="1"/>
  </cols>
  <sheetData>
    <row r="3" spans="1:14" ht="28.5" customHeight="1" x14ac:dyDescent="0.25">
      <c r="A3" s="39" t="s">
        <v>101</v>
      </c>
      <c r="B3" s="40"/>
      <c r="C3" s="40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37" t="s">
        <v>102</v>
      </c>
      <c r="B4" s="38"/>
      <c r="C4" s="3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46">
        <v>2022</v>
      </c>
      <c r="B5" s="47"/>
      <c r="C5" s="47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41" t="s">
        <v>76</v>
      </c>
      <c r="B6" s="42"/>
      <c r="C6" s="4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41" t="s">
        <v>77</v>
      </c>
      <c r="B7" s="42"/>
      <c r="C7" s="42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43" t="s">
        <v>66</v>
      </c>
      <c r="B9" s="44" t="s">
        <v>94</v>
      </c>
      <c r="C9" s="44" t="s">
        <v>93</v>
      </c>
      <c r="D9" s="6"/>
    </row>
    <row r="10" spans="1:14" ht="23.25" customHeight="1" x14ac:dyDescent="0.25">
      <c r="A10" s="43"/>
      <c r="B10" s="45"/>
      <c r="C10" s="45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3">
        <f>+B13+B14+B15+B16+B17</f>
        <v>95189329</v>
      </c>
      <c r="C12" s="23">
        <f>+C13+C14+C15+C16+C17</f>
        <v>105926083</v>
      </c>
      <c r="D12" s="6"/>
    </row>
    <row r="13" spans="1:14" x14ac:dyDescent="0.25">
      <c r="A13" s="4" t="s">
        <v>2</v>
      </c>
      <c r="B13" s="18">
        <v>72520840</v>
      </c>
      <c r="C13" s="35">
        <v>80803654</v>
      </c>
      <c r="D13" s="6"/>
    </row>
    <row r="14" spans="1:14" x14ac:dyDescent="0.25">
      <c r="A14" s="4" t="s">
        <v>3</v>
      </c>
      <c r="B14" s="18">
        <v>12584870</v>
      </c>
      <c r="C14" s="35">
        <v>12633210</v>
      </c>
      <c r="D14" s="6"/>
    </row>
    <row r="15" spans="1:14" x14ac:dyDescent="0.25">
      <c r="A15" s="4" t="s">
        <v>4</v>
      </c>
      <c r="B15" s="18">
        <v>100000</v>
      </c>
      <c r="C15" s="18">
        <v>100000</v>
      </c>
      <c r="D15" s="6"/>
    </row>
    <row r="16" spans="1:14" x14ac:dyDescent="0.25">
      <c r="A16" s="4" t="s">
        <v>5</v>
      </c>
      <c r="B16" s="18">
        <v>150000</v>
      </c>
      <c r="C16" s="18">
        <v>150000</v>
      </c>
      <c r="D16" s="6"/>
    </row>
    <row r="17" spans="1:4" x14ac:dyDescent="0.25">
      <c r="A17" s="4" t="s">
        <v>6</v>
      </c>
      <c r="B17" s="18">
        <v>9833619</v>
      </c>
      <c r="C17" s="35">
        <v>12239219</v>
      </c>
      <c r="D17" s="6"/>
    </row>
    <row r="18" spans="1:4" x14ac:dyDescent="0.25">
      <c r="A18" s="3" t="s">
        <v>7</v>
      </c>
      <c r="B18" s="23">
        <f>+B19+B20+B21+B22+B23+B24+B25+B26+B27</f>
        <v>16714939</v>
      </c>
      <c r="C18" s="23">
        <f>+C19+C20+C21+C22+C23+C24+C25+C26+C27</f>
        <v>26812601.049999997</v>
      </c>
      <c r="D18" s="6"/>
    </row>
    <row r="19" spans="1:4" x14ac:dyDescent="0.25">
      <c r="A19" s="4" t="s">
        <v>8</v>
      </c>
      <c r="B19" s="18">
        <v>7685752</v>
      </c>
      <c r="C19" s="35">
        <v>11361952</v>
      </c>
      <c r="D19" s="6"/>
    </row>
    <row r="20" spans="1:4" x14ac:dyDescent="0.25">
      <c r="A20" s="4" t="s">
        <v>9</v>
      </c>
      <c r="B20" s="18">
        <v>1512988</v>
      </c>
      <c r="C20" s="35">
        <v>1983261</v>
      </c>
      <c r="D20" s="6"/>
    </row>
    <row r="21" spans="1:4" x14ac:dyDescent="0.25">
      <c r="A21" s="4" t="s">
        <v>10</v>
      </c>
      <c r="B21" s="18">
        <v>750000</v>
      </c>
      <c r="C21" s="35">
        <v>713000</v>
      </c>
      <c r="D21" s="6"/>
    </row>
    <row r="22" spans="1:4" x14ac:dyDescent="0.25">
      <c r="A22" s="4" t="s">
        <v>11</v>
      </c>
      <c r="B22" s="18">
        <v>86500</v>
      </c>
      <c r="C22" s="35">
        <v>277509</v>
      </c>
      <c r="D22" s="6"/>
    </row>
    <row r="23" spans="1:4" x14ac:dyDescent="0.25">
      <c r="A23" s="4" t="s">
        <v>12</v>
      </c>
      <c r="B23" s="18">
        <v>377100</v>
      </c>
      <c r="C23" s="35">
        <v>522494.84</v>
      </c>
    </row>
    <row r="24" spans="1:4" x14ac:dyDescent="0.25">
      <c r="A24" s="4" t="s">
        <v>13</v>
      </c>
      <c r="B24" s="18">
        <v>754000</v>
      </c>
      <c r="C24" s="35">
        <v>1116000</v>
      </c>
    </row>
    <row r="25" spans="1:4" x14ac:dyDescent="0.25">
      <c r="A25" s="4" t="s">
        <v>14</v>
      </c>
      <c r="B25" s="18">
        <v>1712960</v>
      </c>
      <c r="C25" s="35">
        <v>2296409.4900000002</v>
      </c>
    </row>
    <row r="26" spans="1:4" x14ac:dyDescent="0.25">
      <c r="A26" s="4" t="s">
        <v>15</v>
      </c>
      <c r="B26" s="18">
        <v>1687589</v>
      </c>
      <c r="C26" s="35">
        <v>4175092.23</v>
      </c>
    </row>
    <row r="27" spans="1:4" x14ac:dyDescent="0.25">
      <c r="A27" s="4" t="s">
        <v>16</v>
      </c>
      <c r="B27" s="18">
        <v>2148050</v>
      </c>
      <c r="C27" s="35">
        <v>4366882.49</v>
      </c>
    </row>
    <row r="28" spans="1:4" x14ac:dyDescent="0.25">
      <c r="A28" s="3" t="s">
        <v>17</v>
      </c>
      <c r="B28" s="23">
        <f>+B29+B30+B31+B32+B33+B34+B35+B36+B37</f>
        <v>38196790</v>
      </c>
      <c r="C28" s="23">
        <f>+C29+C30+C31+C32+C33+C34+C35+C36+C37</f>
        <v>28713073.949999999</v>
      </c>
    </row>
    <row r="29" spans="1:4" x14ac:dyDescent="0.25">
      <c r="A29" s="4" t="s">
        <v>18</v>
      </c>
      <c r="B29" s="18">
        <v>1682489</v>
      </c>
      <c r="C29" s="35">
        <v>1741821</v>
      </c>
    </row>
    <row r="30" spans="1:4" x14ac:dyDescent="0.25">
      <c r="A30" s="4" t="s">
        <v>19</v>
      </c>
      <c r="B30" s="18">
        <v>824915</v>
      </c>
      <c r="C30" s="35">
        <v>1799526</v>
      </c>
    </row>
    <row r="31" spans="1:4" x14ac:dyDescent="0.25">
      <c r="A31" s="4" t="s">
        <v>20</v>
      </c>
      <c r="B31" s="18">
        <v>1961037</v>
      </c>
      <c r="C31" s="35">
        <v>3152533.28</v>
      </c>
    </row>
    <row r="32" spans="1:4" x14ac:dyDescent="0.25">
      <c r="A32" s="4" t="s">
        <v>21</v>
      </c>
      <c r="B32" s="18">
        <v>100000</v>
      </c>
      <c r="C32" s="35">
        <v>63100</v>
      </c>
    </row>
    <row r="33" spans="1:3" x14ac:dyDescent="0.25">
      <c r="A33" s="4" t="s">
        <v>22</v>
      </c>
      <c r="B33" s="18">
        <v>740009</v>
      </c>
      <c r="C33" s="35">
        <v>1093534</v>
      </c>
    </row>
    <row r="34" spans="1:3" x14ac:dyDescent="0.25">
      <c r="A34" s="4" t="s">
        <v>23</v>
      </c>
      <c r="B34" s="18">
        <v>17353571</v>
      </c>
      <c r="C34" s="35">
        <v>4456725.7</v>
      </c>
    </row>
    <row r="35" spans="1:3" x14ac:dyDescent="0.25">
      <c r="A35" s="4" t="s">
        <v>24</v>
      </c>
      <c r="B35" s="18">
        <v>8684066</v>
      </c>
      <c r="C35" s="35">
        <v>9519635.1600000001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18">
        <v>6850703</v>
      </c>
      <c r="C37" s="35">
        <v>6886198.8099999996</v>
      </c>
    </row>
    <row r="38" spans="1:3" x14ac:dyDescent="0.25">
      <c r="A38" s="3" t="s">
        <v>27</v>
      </c>
      <c r="B38" s="23">
        <f>+B39</f>
        <v>310000</v>
      </c>
      <c r="C38" s="23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3">
        <f>+B55+B56+B57+B58+B59+B60+B61+B62+B63</f>
        <v>4588942</v>
      </c>
      <c r="C54" s="23">
        <f>+C55+C56+C57+C58+C59+C60+C61+C62+C63+C75</f>
        <v>19322557.710000001</v>
      </c>
    </row>
    <row r="55" spans="1:3" x14ac:dyDescent="0.25">
      <c r="A55" s="4" t="s">
        <v>44</v>
      </c>
      <c r="B55" s="18">
        <v>2330258</v>
      </c>
      <c r="C55" s="35">
        <v>3552546</v>
      </c>
    </row>
    <row r="56" spans="1:3" x14ac:dyDescent="0.25">
      <c r="A56" s="4" t="s">
        <v>45</v>
      </c>
      <c r="B56" s="18">
        <v>47300</v>
      </c>
      <c r="C56" s="35">
        <v>961800</v>
      </c>
    </row>
    <row r="57" spans="1:3" x14ac:dyDescent="0.25">
      <c r="A57" s="4" t="s">
        <v>46</v>
      </c>
      <c r="C57" s="35">
        <v>21500</v>
      </c>
    </row>
    <row r="58" spans="1:3" x14ac:dyDescent="0.25">
      <c r="A58" s="4" t="s">
        <v>47</v>
      </c>
      <c r="C58" s="35">
        <v>6785500</v>
      </c>
    </row>
    <row r="59" spans="1:3" x14ac:dyDescent="0.25">
      <c r="A59" s="4" t="s">
        <v>48</v>
      </c>
      <c r="B59" s="18">
        <v>652400</v>
      </c>
      <c r="C59" s="35">
        <v>3939525.71</v>
      </c>
    </row>
    <row r="60" spans="1:3" x14ac:dyDescent="0.25">
      <c r="A60" s="4" t="s">
        <v>49</v>
      </c>
      <c r="B60" s="18">
        <v>837500</v>
      </c>
      <c r="C60" s="35">
        <v>395500</v>
      </c>
    </row>
    <row r="61" spans="1:3" x14ac:dyDescent="0.25">
      <c r="A61" s="4" t="s">
        <v>50</v>
      </c>
      <c r="B61" s="18">
        <v>175250</v>
      </c>
      <c r="C61" s="18">
        <v>175250</v>
      </c>
    </row>
    <row r="62" spans="1:3" x14ac:dyDescent="0.25">
      <c r="A62" s="4" t="s">
        <v>51</v>
      </c>
      <c r="B62" s="18">
        <v>410000</v>
      </c>
      <c r="C62" s="35">
        <v>460500</v>
      </c>
    </row>
    <row r="63" spans="1:3" x14ac:dyDescent="0.25">
      <c r="A63" s="4" t="s">
        <v>52</v>
      </c>
      <c r="B63" s="18">
        <v>136234</v>
      </c>
      <c r="C63" s="35">
        <v>3029836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61</v>
      </c>
      <c r="B72" s="18">
        <v>0</v>
      </c>
      <c r="C72" s="18">
        <v>0</v>
      </c>
    </row>
    <row r="73" spans="1:3" hidden="1" x14ac:dyDescent="0.25">
      <c r="A73" s="4" t="s">
        <v>62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119</v>
      </c>
      <c r="C75" s="18">
        <v>600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6"/>
    </row>
    <row r="86" spans="1:5" x14ac:dyDescent="0.25">
      <c r="A86" s="29" t="s">
        <v>65</v>
      </c>
      <c r="B86" s="33">
        <f>+B54+B28+B18+B12+B38</f>
        <v>155000000</v>
      </c>
      <c r="C86" s="30">
        <f>+C54+C28+C18+C12+C39</f>
        <v>181084315.70999998</v>
      </c>
    </row>
    <row r="87" spans="1:5" x14ac:dyDescent="0.25">
      <c r="E87" s="26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4" t="s">
        <v>122</v>
      </c>
    </row>
    <row r="93" spans="1:5" x14ac:dyDescent="0.25">
      <c r="A93" t="s">
        <v>100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3:S127"/>
  <sheetViews>
    <sheetView showGridLines="0" tabSelected="1" topLeftCell="A46" zoomScale="115" zoomScaleNormal="115" workbookViewId="0">
      <selection activeCell="A15" sqref="A15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9.7109375" customWidth="1"/>
    <col min="7" max="7" width="14.5703125" customWidth="1"/>
    <col min="8" max="8" width="13.85546875" customWidth="1"/>
    <col min="9" max="9" width="15" customWidth="1"/>
    <col min="10" max="10" width="14.28515625" customWidth="1"/>
    <col min="11" max="11" width="14" customWidth="1"/>
    <col min="12" max="12" width="14.42578125" customWidth="1"/>
    <col min="13" max="13" width="14.28515625" customWidth="1"/>
    <col min="14" max="14" width="14.85546875" customWidth="1"/>
    <col min="15" max="15" width="14" customWidth="1"/>
    <col min="16" max="16" width="16" customWidth="1"/>
    <col min="17" max="17" width="15.140625" hidden="1" customWidth="1"/>
  </cols>
  <sheetData>
    <row r="3" spans="1:16" ht="28.5" customHeight="1" x14ac:dyDescent="0.25">
      <c r="A3" s="51" t="s">
        <v>101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1" customHeight="1" x14ac:dyDescent="0.25">
      <c r="A4" s="37" t="s">
        <v>102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75" x14ac:dyDescent="0.25">
      <c r="A5" s="46">
        <v>2022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.75" customHeight="1" x14ac:dyDescent="0.25">
      <c r="A6" s="41" t="s">
        <v>92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 customHeight="1" x14ac:dyDescent="0.25">
      <c r="A7" s="42" t="s">
        <v>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.7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8.75" x14ac:dyDescent="0.25">
      <c r="A11" s="11"/>
      <c r="B11" s="64" t="s">
        <v>123</v>
      </c>
      <c r="C11" s="64"/>
      <c r="D11" s="64"/>
      <c r="E11" s="64"/>
      <c r="F11" s="64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.75" customHeight="1" x14ac:dyDescent="0.25">
      <c r="A12" s="11"/>
      <c r="B12" s="54" t="s">
        <v>124</v>
      </c>
      <c r="C12" s="55"/>
      <c r="D12" s="55"/>
      <c r="E12" s="56"/>
      <c r="F12" s="57" t="s">
        <v>125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.75" customHeight="1" x14ac:dyDescent="0.25">
      <c r="A13" s="11"/>
      <c r="B13" s="58" t="s">
        <v>126</v>
      </c>
      <c r="C13" s="59"/>
      <c r="D13" s="59"/>
      <c r="E13" s="60"/>
      <c r="F13" s="61">
        <v>129105905.63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.75" customHeight="1" x14ac:dyDescent="0.25">
      <c r="A14" s="11"/>
      <c r="B14" s="58" t="s">
        <v>127</v>
      </c>
      <c r="C14" s="59"/>
      <c r="D14" s="59"/>
      <c r="E14" s="60"/>
      <c r="F14" s="61">
        <v>9543469.3499999996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.75" customHeight="1" x14ac:dyDescent="0.25">
      <c r="A15" s="11"/>
      <c r="B15" s="58" t="s">
        <v>128</v>
      </c>
      <c r="C15" s="59"/>
      <c r="D15" s="59"/>
      <c r="E15" s="60"/>
      <c r="F15" s="61">
        <v>146003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.75" customHeight="1" x14ac:dyDescent="0.25">
      <c r="A16" s="11"/>
      <c r="B16" s="58" t="s">
        <v>129</v>
      </c>
      <c r="C16" s="59"/>
      <c r="D16" s="59"/>
      <c r="E16" s="60"/>
      <c r="F16" s="61">
        <v>25750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.75" customHeight="1" x14ac:dyDescent="0.25">
      <c r="A17" s="11"/>
      <c r="B17" s="58" t="s">
        <v>130</v>
      </c>
      <c r="C17" s="59"/>
      <c r="D17" s="59"/>
      <c r="E17" s="60"/>
      <c r="F17" s="61">
        <v>1500845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.75" customHeight="1" x14ac:dyDescent="0.25">
      <c r="A18" s="11"/>
      <c r="B18" s="58" t="s">
        <v>131</v>
      </c>
      <c r="C18" s="59"/>
      <c r="D18" s="59"/>
      <c r="E18" s="60"/>
      <c r="F18" s="61">
        <v>1211000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.75" customHeight="1" x14ac:dyDescent="0.25">
      <c r="A19" s="11"/>
      <c r="B19" s="58" t="s">
        <v>132</v>
      </c>
      <c r="C19" s="59"/>
      <c r="D19" s="59"/>
      <c r="E19" s="60"/>
      <c r="F19" s="61">
        <v>5158785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.75" customHeight="1" x14ac:dyDescent="0.25">
      <c r="A20" s="11"/>
      <c r="B20" s="58" t="s">
        <v>133</v>
      </c>
      <c r="C20" s="59"/>
      <c r="D20" s="59"/>
      <c r="E20" s="60"/>
      <c r="F20" s="61">
        <v>639408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 customHeight="1" x14ac:dyDescent="0.25">
      <c r="A21" s="11"/>
      <c r="B21" s="58" t="s">
        <v>134</v>
      </c>
      <c r="C21" s="59"/>
      <c r="D21" s="59"/>
      <c r="E21" s="60"/>
      <c r="F21" s="61">
        <v>91250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 customHeight="1" x14ac:dyDescent="0.25">
      <c r="A22" s="11"/>
      <c r="B22" s="58" t="s">
        <v>135</v>
      </c>
      <c r="C22" s="59"/>
      <c r="D22" s="59"/>
      <c r="E22" s="60"/>
      <c r="F22" s="61">
        <v>5050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 customHeight="1" x14ac:dyDescent="0.25">
      <c r="A23" s="11"/>
      <c r="B23" s="58" t="s">
        <v>136</v>
      </c>
      <c r="C23" s="59"/>
      <c r="D23" s="59"/>
      <c r="E23" s="60"/>
      <c r="F23" s="61">
        <v>5615595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 customHeight="1" x14ac:dyDescent="0.25">
      <c r="A24" s="11"/>
      <c r="B24" s="58" t="s">
        <v>137</v>
      </c>
      <c r="C24" s="59"/>
      <c r="D24" s="59"/>
      <c r="E24" s="60"/>
      <c r="F24" s="61">
        <v>539425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customHeight="1" x14ac:dyDescent="0.25">
      <c r="A25" s="11"/>
      <c r="B25" s="58" t="s">
        <v>138</v>
      </c>
      <c r="C25" s="59"/>
      <c r="D25" s="59"/>
      <c r="E25" s="60"/>
      <c r="F25" s="61">
        <v>1567210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 customHeight="1" x14ac:dyDescent="0.25">
      <c r="A26" s="11"/>
      <c r="B26" s="58" t="s">
        <v>139</v>
      </c>
      <c r="C26" s="59"/>
      <c r="D26" s="59"/>
      <c r="E26" s="60"/>
      <c r="F26" s="61">
        <v>2650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customHeight="1" x14ac:dyDescent="0.25">
      <c r="A27" s="11"/>
      <c r="B27" s="58" t="s">
        <v>140</v>
      </c>
      <c r="C27" s="59"/>
      <c r="D27" s="59"/>
      <c r="E27" s="60"/>
      <c r="F27" s="61">
        <v>3000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 customHeight="1" x14ac:dyDescent="0.25">
      <c r="A28" s="11"/>
      <c r="B28" s="58" t="s">
        <v>141</v>
      </c>
      <c r="C28" s="59"/>
      <c r="D28" s="59"/>
      <c r="E28" s="60"/>
      <c r="F28" s="61">
        <v>424815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 customHeight="1" x14ac:dyDescent="0.25">
      <c r="A29" s="11"/>
      <c r="B29" s="58" t="s">
        <v>142</v>
      </c>
      <c r="C29" s="59"/>
      <c r="D29" s="59"/>
      <c r="E29" s="60"/>
      <c r="F29" s="61">
        <v>167000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 customHeight="1" x14ac:dyDescent="0.25">
      <c r="A30" s="11"/>
      <c r="B30" s="58" t="s">
        <v>143</v>
      </c>
      <c r="C30" s="59"/>
      <c r="D30" s="59"/>
      <c r="E30" s="60"/>
      <c r="F30" s="61">
        <v>2649800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 customHeight="1" x14ac:dyDescent="0.25">
      <c r="A31" s="11"/>
      <c r="B31" s="58" t="s">
        <v>144</v>
      </c>
      <c r="C31" s="59"/>
      <c r="D31" s="59"/>
      <c r="E31" s="60"/>
      <c r="F31" s="61">
        <v>12500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.75" customHeight="1" x14ac:dyDescent="0.25">
      <c r="A32" s="11"/>
      <c r="B32" s="58" t="s">
        <v>145</v>
      </c>
      <c r="C32" s="59"/>
      <c r="D32" s="59"/>
      <c r="E32" s="60"/>
      <c r="F32" s="61">
        <v>1853081.64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7" ht="15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7" ht="15.75" customHeight="1" x14ac:dyDescent="0.25">
      <c r="A34" s="11"/>
      <c r="B34" s="63" t="s">
        <v>146</v>
      </c>
      <c r="C34" s="63"/>
      <c r="D34" s="63"/>
      <c r="E34" s="63"/>
      <c r="F34" s="62">
        <v>160262542.61999997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6" spans="1:17" ht="25.5" customHeight="1" x14ac:dyDescent="0.25">
      <c r="A36" s="43" t="s">
        <v>66</v>
      </c>
      <c r="B36" s="44" t="s">
        <v>94</v>
      </c>
      <c r="C36" s="44" t="s">
        <v>93</v>
      </c>
      <c r="D36" s="48" t="s">
        <v>91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</row>
    <row r="37" spans="1:17" x14ac:dyDescent="0.25">
      <c r="A37" s="43"/>
      <c r="B37" s="45"/>
      <c r="C37" s="45"/>
      <c r="D37" s="12" t="s">
        <v>79</v>
      </c>
      <c r="E37" s="12" t="s">
        <v>80</v>
      </c>
      <c r="F37" s="12" t="s">
        <v>81</v>
      </c>
      <c r="G37" s="12" t="s">
        <v>82</v>
      </c>
      <c r="H37" s="13" t="s">
        <v>83</v>
      </c>
      <c r="I37" s="12" t="s">
        <v>84</v>
      </c>
      <c r="J37" s="13" t="s">
        <v>85</v>
      </c>
      <c r="K37" s="12" t="s">
        <v>86</v>
      </c>
      <c r="L37" s="12" t="s">
        <v>87</v>
      </c>
      <c r="M37" s="12" t="s">
        <v>88</v>
      </c>
      <c r="N37" s="12" t="s">
        <v>89</v>
      </c>
      <c r="O37" s="13" t="s">
        <v>90</v>
      </c>
      <c r="P37" s="12" t="s">
        <v>78</v>
      </c>
    </row>
    <row r="38" spans="1:17" x14ac:dyDescent="0.25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7" x14ac:dyDescent="0.25">
      <c r="A39" s="3" t="s">
        <v>1</v>
      </c>
      <c r="B39" s="23">
        <f>SUM(B40:B44)</f>
        <v>95189329</v>
      </c>
      <c r="C39" s="23">
        <f t="shared" ref="C39:O39" si="0">SUM(C40:C44)</f>
        <v>105926083</v>
      </c>
      <c r="D39" s="23">
        <f>SUM(D40:D44)</f>
        <v>5534540.3300000001</v>
      </c>
      <c r="E39" s="23">
        <f t="shared" si="0"/>
        <v>5700707.2199999997</v>
      </c>
      <c r="F39" s="23">
        <f t="shared" si="0"/>
        <v>8959985.8900000006</v>
      </c>
      <c r="G39" s="23">
        <f t="shared" si="0"/>
        <v>7054400.9800000004</v>
      </c>
      <c r="H39" s="23">
        <f t="shared" si="0"/>
        <v>6112357.1100000003</v>
      </c>
      <c r="I39" s="23">
        <f t="shared" si="0"/>
        <v>10160482.18</v>
      </c>
      <c r="J39" s="23">
        <f t="shared" si="0"/>
        <v>6659260.8200000003</v>
      </c>
      <c r="K39" s="23">
        <f t="shared" si="0"/>
        <v>7960284.6299999999</v>
      </c>
      <c r="L39" s="23">
        <f t="shared" si="0"/>
        <v>7155700.0800000001</v>
      </c>
      <c r="M39" s="23">
        <f t="shared" si="0"/>
        <v>6863927.2199999997</v>
      </c>
      <c r="N39" s="23">
        <f t="shared" si="0"/>
        <v>17702105.52</v>
      </c>
      <c r="O39" s="23">
        <f t="shared" si="0"/>
        <v>7336688.9299999997</v>
      </c>
      <c r="P39" s="23">
        <f>+D39+E39+F39+G39+H39+I39+J39+K39+L39+M39+N39+O39</f>
        <v>97200440.909999996</v>
      </c>
      <c r="Q39" s="26">
        <f>SUM(B39:P39)</f>
        <v>395516293.82000005</v>
      </c>
    </row>
    <row r="40" spans="1:17" x14ac:dyDescent="0.25">
      <c r="A40" s="4" t="s">
        <v>2</v>
      </c>
      <c r="B40" s="18">
        <v>72520840</v>
      </c>
      <c r="C40" s="35">
        <v>80803654</v>
      </c>
      <c r="D40" s="18">
        <v>4757360</v>
      </c>
      <c r="E40" s="18">
        <v>4893772.5999999996</v>
      </c>
      <c r="F40" s="18">
        <v>7834556.0999999996</v>
      </c>
      <c r="G40" s="18">
        <v>5132994.99</v>
      </c>
      <c r="H40" s="18">
        <v>5187444.4400000004</v>
      </c>
      <c r="I40" s="35">
        <f>+'P3 Ejecucion '!G12</f>
        <v>5438484.4400000004</v>
      </c>
      <c r="J40" s="18">
        <f>+'P3 Ejecucion '!H12</f>
        <v>5740350</v>
      </c>
      <c r="K40" s="18">
        <v>6937203.21</v>
      </c>
      <c r="L40" s="18">
        <f>+'P3 Ejecucion '!J12</f>
        <v>6187089.2300000004</v>
      </c>
      <c r="M40" s="35">
        <v>5853903.5099999998</v>
      </c>
      <c r="N40" s="35">
        <v>11240849.93</v>
      </c>
      <c r="O40" s="35">
        <v>6205268.5800000001</v>
      </c>
      <c r="P40" s="26">
        <f>SUM(D40:O40)</f>
        <v>75409277.030000001</v>
      </c>
      <c r="Q40" s="26">
        <f t="shared" ref="Q40:Q105" si="1">SUM(B40:P40)</f>
        <v>304143048.06</v>
      </c>
    </row>
    <row r="41" spans="1:17" x14ac:dyDescent="0.25">
      <c r="A41" s="4" t="s">
        <v>3</v>
      </c>
      <c r="B41" s="18">
        <v>12584870</v>
      </c>
      <c r="C41" s="35">
        <v>12633210</v>
      </c>
      <c r="D41" s="18">
        <v>51000</v>
      </c>
      <c r="E41" s="22">
        <v>74131.97</v>
      </c>
      <c r="F41" s="18">
        <v>167524.12</v>
      </c>
      <c r="G41" s="18">
        <v>1146475.3999999999</v>
      </c>
      <c r="H41" s="18">
        <v>134345.06</v>
      </c>
      <c r="I41" s="35">
        <f>+'P3 Ejecucion '!G13</f>
        <v>3892914.47</v>
      </c>
      <c r="J41" s="18">
        <f>+'P3 Ejecucion '!H13</f>
        <v>41894.69</v>
      </c>
      <c r="K41" s="18">
        <v>112376.6</v>
      </c>
      <c r="L41" s="18">
        <f>+'P3 Ejecucion '!J13</f>
        <v>75007.39</v>
      </c>
      <c r="M41" s="35">
        <v>122934.84</v>
      </c>
      <c r="N41" s="35">
        <v>5578591.3399999999</v>
      </c>
      <c r="O41" s="35">
        <v>233417.39</v>
      </c>
      <c r="P41" s="26">
        <f>SUM(D41:O41)</f>
        <v>11630613.27</v>
      </c>
      <c r="Q41" s="26">
        <f t="shared" si="1"/>
        <v>48479306.539999992</v>
      </c>
    </row>
    <row r="42" spans="1:17" x14ac:dyDescent="0.25">
      <c r="A42" s="4" t="s">
        <v>4</v>
      </c>
      <c r="B42" s="18">
        <v>100000</v>
      </c>
      <c r="C42" s="18">
        <v>100000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31"/>
      <c r="P42" s="26">
        <f>SUM(D42:O42)</f>
        <v>0</v>
      </c>
      <c r="Q42" s="26">
        <f t="shared" si="1"/>
        <v>200000</v>
      </c>
    </row>
    <row r="43" spans="1:17" x14ac:dyDescent="0.25">
      <c r="A43" s="4" t="s">
        <v>5</v>
      </c>
      <c r="B43" s="18">
        <v>150000</v>
      </c>
      <c r="C43" s="18">
        <v>150000</v>
      </c>
      <c r="D43" s="18">
        <v>0</v>
      </c>
      <c r="E43" s="18">
        <v>0</v>
      </c>
      <c r="F43" s="18">
        <v>0</v>
      </c>
      <c r="G43" s="18"/>
      <c r="H43" s="18"/>
      <c r="I43" s="18">
        <v>0</v>
      </c>
      <c r="J43" s="18">
        <v>0</v>
      </c>
      <c r="K43" s="18">
        <v>0</v>
      </c>
      <c r="L43" s="18">
        <v>0</v>
      </c>
      <c r="M43" s="18"/>
      <c r="N43" s="18"/>
      <c r="O43" s="31"/>
      <c r="P43" s="26">
        <f t="shared" ref="P43:P54" si="2">SUM(D43:O43)</f>
        <v>0</v>
      </c>
      <c r="Q43" s="26">
        <f t="shared" si="1"/>
        <v>300000</v>
      </c>
    </row>
    <row r="44" spans="1:17" x14ac:dyDescent="0.25">
      <c r="A44" s="4" t="str">
        <f>+'P1 Presupuesto Aprobado'!A17</f>
        <v>2.1.5 - CONTRIBUCIONES A LA SEGURIDAD SOCIAL</v>
      </c>
      <c r="B44" s="18">
        <v>9833619</v>
      </c>
      <c r="C44" s="35">
        <v>12239219</v>
      </c>
      <c r="D44" s="18">
        <v>726180.33</v>
      </c>
      <c r="E44" s="18">
        <v>732802.65</v>
      </c>
      <c r="F44" s="18">
        <v>957905.67</v>
      </c>
      <c r="G44" s="18">
        <v>774930.59</v>
      </c>
      <c r="H44" s="18">
        <v>790567.61</v>
      </c>
      <c r="I44" s="35">
        <f>+'P3 Ejecucion '!G15</f>
        <v>829083.27</v>
      </c>
      <c r="J44" s="18">
        <f>+'P3 Ejecucion '!H15</f>
        <v>877016.13</v>
      </c>
      <c r="K44" s="18">
        <v>910704.82</v>
      </c>
      <c r="L44" s="35">
        <v>893603.46</v>
      </c>
      <c r="M44" s="35">
        <v>887088.87</v>
      </c>
      <c r="N44" s="35">
        <v>882664.25</v>
      </c>
      <c r="O44" s="35">
        <v>898002.96</v>
      </c>
      <c r="P44" s="26">
        <f t="shared" si="2"/>
        <v>10160550.609999999</v>
      </c>
      <c r="Q44" s="26">
        <f t="shared" si="1"/>
        <v>42393939.219999999</v>
      </c>
    </row>
    <row r="45" spans="1:17" s="24" customFormat="1" x14ac:dyDescent="0.25">
      <c r="A45" s="53" t="s">
        <v>120</v>
      </c>
      <c r="B45" s="23">
        <f>SUM(B46:B54)</f>
        <v>16714939</v>
      </c>
      <c r="C45" s="23">
        <f t="shared" ref="C45:O45" si="3">SUM(C46:C54)</f>
        <v>26812601.049999997</v>
      </c>
      <c r="D45" s="23">
        <f t="shared" si="3"/>
        <v>431846.66000000003</v>
      </c>
      <c r="E45" s="23">
        <f t="shared" si="3"/>
        <v>1141817.8700000001</v>
      </c>
      <c r="F45" s="23">
        <f t="shared" si="3"/>
        <v>1147142.3500000001</v>
      </c>
      <c r="G45" s="23">
        <f t="shared" si="3"/>
        <v>2457477</v>
      </c>
      <c r="H45" s="23">
        <f t="shared" si="3"/>
        <v>842788.87</v>
      </c>
      <c r="I45" s="23">
        <f t="shared" si="3"/>
        <v>-1500262.74</v>
      </c>
      <c r="J45" s="23">
        <f t="shared" si="3"/>
        <v>2128185.75</v>
      </c>
      <c r="K45" s="23">
        <f t="shared" si="3"/>
        <v>3803759.39</v>
      </c>
      <c r="L45" s="23">
        <f t="shared" si="3"/>
        <v>1412032.22</v>
      </c>
      <c r="M45" s="23">
        <f t="shared" si="3"/>
        <v>2098927.83</v>
      </c>
      <c r="N45" s="23">
        <f t="shared" si="3"/>
        <v>1433193.87</v>
      </c>
      <c r="O45" s="23">
        <f t="shared" si="3"/>
        <v>2131108.63</v>
      </c>
      <c r="P45" s="27">
        <f>SUM(D45:O45)</f>
        <v>17528017.699999999</v>
      </c>
      <c r="Q45" s="26">
        <f t="shared" si="1"/>
        <v>78583575.449999988</v>
      </c>
    </row>
    <row r="46" spans="1:17" x14ac:dyDescent="0.25">
      <c r="A46" s="4" t="s">
        <v>8</v>
      </c>
      <c r="B46" s="18">
        <v>7685752</v>
      </c>
      <c r="C46" s="35">
        <v>11361952</v>
      </c>
      <c r="D46" s="31">
        <v>422228.4</v>
      </c>
      <c r="E46" s="31">
        <v>609238.01</v>
      </c>
      <c r="F46" s="31">
        <v>914177.18</v>
      </c>
      <c r="G46" s="18">
        <v>661238.07999999996</v>
      </c>
      <c r="H46" s="18">
        <v>688968.61</v>
      </c>
      <c r="I46" s="35">
        <f>+'P3 Ejecucion '!G17</f>
        <v>0</v>
      </c>
      <c r="J46" s="18">
        <f>+'P3 Ejecucion '!H17</f>
        <v>1404303.57</v>
      </c>
      <c r="K46" s="18">
        <v>835337.08</v>
      </c>
      <c r="L46" s="35">
        <v>766032.41</v>
      </c>
      <c r="M46" s="35">
        <v>853116.97</v>
      </c>
      <c r="N46" s="35">
        <v>792717.39</v>
      </c>
      <c r="O46" s="35">
        <v>899049.39</v>
      </c>
      <c r="P46" s="26">
        <f t="shared" si="2"/>
        <v>8846407.0899999999</v>
      </c>
      <c r="Q46" s="26">
        <f t="shared" si="1"/>
        <v>36740518.179999992</v>
      </c>
    </row>
    <row r="47" spans="1:17" x14ac:dyDescent="0.25">
      <c r="A47" s="4" t="s">
        <v>9</v>
      </c>
      <c r="B47" s="18">
        <v>1512988</v>
      </c>
      <c r="C47" s="35">
        <v>1983261</v>
      </c>
      <c r="D47" s="18"/>
      <c r="E47" s="18">
        <v>84363.55</v>
      </c>
      <c r="F47" s="18">
        <v>223346.91</v>
      </c>
      <c r="G47" s="18">
        <v>74448.97</v>
      </c>
      <c r="H47" s="18"/>
      <c r="I47" s="18"/>
      <c r="J47" s="18">
        <v>55669.38</v>
      </c>
      <c r="K47" s="35">
        <v>204990.4</v>
      </c>
      <c r="L47" s="35">
        <v>9278.23</v>
      </c>
      <c r="M47" s="35">
        <v>9278.23</v>
      </c>
      <c r="N47" s="35">
        <v>9278.23</v>
      </c>
      <c r="O47" s="35">
        <v>12110.23</v>
      </c>
      <c r="P47" s="26">
        <f t="shared" si="2"/>
        <v>682764.13</v>
      </c>
      <c r="Q47" s="26">
        <f t="shared" si="1"/>
        <v>4861777.26</v>
      </c>
    </row>
    <row r="48" spans="1:17" x14ac:dyDescent="0.25">
      <c r="A48" s="4" t="s">
        <v>10</v>
      </c>
      <c r="B48" s="18">
        <v>750000</v>
      </c>
      <c r="C48" s="35">
        <v>713000</v>
      </c>
      <c r="D48" s="18"/>
      <c r="E48" s="18"/>
      <c r="F48" s="18"/>
      <c r="G48" s="18"/>
      <c r="H48" s="18"/>
      <c r="I48" s="18"/>
      <c r="J48" s="18"/>
      <c r="K48" s="35">
        <v>219995</v>
      </c>
      <c r="L48" s="18"/>
      <c r="M48" s="35">
        <v>154300</v>
      </c>
      <c r="N48" s="18"/>
      <c r="O48" s="35">
        <v>185074.2</v>
      </c>
      <c r="P48" s="26">
        <f t="shared" si="2"/>
        <v>559369.19999999995</v>
      </c>
      <c r="Q48" s="26">
        <f t="shared" si="1"/>
        <v>2581738.4</v>
      </c>
    </row>
    <row r="49" spans="1:17" x14ac:dyDescent="0.25">
      <c r="A49" s="4" t="s">
        <v>11</v>
      </c>
      <c r="B49" s="18">
        <v>86500</v>
      </c>
      <c r="C49" s="35">
        <v>277509</v>
      </c>
      <c r="D49" s="18"/>
      <c r="E49" s="18"/>
      <c r="F49" s="18"/>
      <c r="G49" s="18">
        <v>6135.99</v>
      </c>
      <c r="H49" s="18">
        <v>3540</v>
      </c>
      <c r="I49" s="35">
        <f>+'P3 Ejecucion '!G20</f>
        <v>2360</v>
      </c>
      <c r="J49" s="18">
        <v>3501</v>
      </c>
      <c r="K49" s="35">
        <v>35418</v>
      </c>
      <c r="L49">
        <v>309.39999999999998</v>
      </c>
      <c r="M49" s="35">
        <v>28574.45</v>
      </c>
      <c r="N49" s="35">
        <v>4425</v>
      </c>
      <c r="O49" s="35">
        <v>10669.05</v>
      </c>
      <c r="P49" s="26">
        <f t="shared" si="2"/>
        <v>94932.89</v>
      </c>
      <c r="Q49" s="26">
        <f t="shared" si="1"/>
        <v>553874.78</v>
      </c>
    </row>
    <row r="50" spans="1:17" x14ac:dyDescent="0.25">
      <c r="A50" s="4" t="s">
        <v>12</v>
      </c>
      <c r="B50" s="18">
        <v>377100</v>
      </c>
      <c r="C50" s="35">
        <v>522494.84</v>
      </c>
      <c r="D50" s="18"/>
      <c r="E50" s="18"/>
      <c r="F50" s="18"/>
      <c r="G50" s="18">
        <v>13806</v>
      </c>
      <c r="H50" s="18"/>
      <c r="I50" s="18"/>
      <c r="J50" s="18"/>
      <c r="K50" s="18"/>
      <c r="L50" s="18"/>
      <c r="M50" s="35">
        <v>69000</v>
      </c>
      <c r="N50" s="35">
        <v>33988.25</v>
      </c>
      <c r="O50" s="35">
        <v>47974</v>
      </c>
      <c r="P50" s="26">
        <f t="shared" si="2"/>
        <v>164768.25</v>
      </c>
      <c r="Q50" s="26">
        <f t="shared" si="1"/>
        <v>1229131.3400000001</v>
      </c>
    </row>
    <row r="51" spans="1:17" x14ac:dyDescent="0.25">
      <c r="A51" s="4" t="s">
        <v>13</v>
      </c>
      <c r="B51" s="18">
        <v>754000</v>
      </c>
      <c r="C51" s="35">
        <v>1116000</v>
      </c>
      <c r="D51" s="18">
        <v>9618.26</v>
      </c>
      <c r="E51" s="18">
        <v>426016.31</v>
      </c>
      <c r="F51" s="18">
        <v>9618.26</v>
      </c>
      <c r="G51" s="18">
        <v>28592.26</v>
      </c>
      <c r="H51" s="18"/>
      <c r="I51" s="18"/>
      <c r="J51" s="18">
        <v>8443</v>
      </c>
      <c r="K51" s="35">
        <v>37721.26</v>
      </c>
      <c r="L51" s="35">
        <v>383437.88</v>
      </c>
      <c r="M51" s="35">
        <v>22237.35</v>
      </c>
      <c r="N51" s="35">
        <v>16886</v>
      </c>
      <c r="O51" s="35">
        <v>65652.88</v>
      </c>
      <c r="P51" s="26">
        <f t="shared" si="2"/>
        <v>1008223.46</v>
      </c>
      <c r="Q51" s="26">
        <f t="shared" si="1"/>
        <v>3886446.919999999</v>
      </c>
    </row>
    <row r="52" spans="1:17" x14ac:dyDescent="0.25">
      <c r="A52" s="4" t="s">
        <v>14</v>
      </c>
      <c r="B52" s="18">
        <v>1712960</v>
      </c>
      <c r="C52" s="35">
        <v>2296409.4900000002</v>
      </c>
      <c r="D52" s="18"/>
      <c r="E52" s="18">
        <v>21000</v>
      </c>
      <c r="F52" s="18"/>
      <c r="G52" s="18"/>
      <c r="H52" s="18">
        <v>9618.26</v>
      </c>
      <c r="I52" s="35">
        <f>+'P3 Ejecucion '!G23</f>
        <v>19105.259999999998</v>
      </c>
      <c r="J52" s="18"/>
      <c r="K52" s="35">
        <v>14910.01</v>
      </c>
      <c r="L52" s="35">
        <v>109386</v>
      </c>
      <c r="M52" s="35">
        <v>31010.400000000001</v>
      </c>
      <c r="N52" s="35">
        <v>330400</v>
      </c>
      <c r="O52" s="35">
        <v>1800</v>
      </c>
      <c r="P52" s="26">
        <f t="shared" si="2"/>
        <v>537229.92999999993</v>
      </c>
      <c r="Q52" s="26">
        <f t="shared" si="1"/>
        <v>5083829.3499999996</v>
      </c>
    </row>
    <row r="53" spans="1:17" x14ac:dyDescent="0.25">
      <c r="A53" s="4" t="s">
        <v>15</v>
      </c>
      <c r="B53" s="18">
        <v>1687589</v>
      </c>
      <c r="C53" s="35">
        <v>4175092.23</v>
      </c>
      <c r="D53" s="18"/>
      <c r="E53" s="18">
        <v>1200</v>
      </c>
      <c r="F53" s="18"/>
      <c r="G53" s="18">
        <v>1585918</v>
      </c>
      <c r="H53" s="18">
        <v>42250</v>
      </c>
      <c r="I53" s="35">
        <f>+'P3 Ejecucion '!G25</f>
        <v>-1584268</v>
      </c>
      <c r="J53" s="18">
        <v>63720</v>
      </c>
      <c r="K53" s="35">
        <v>1816970.21</v>
      </c>
      <c r="L53" s="35">
        <v>143588.29999999999</v>
      </c>
      <c r="M53" s="35">
        <v>21736.63</v>
      </c>
      <c r="N53" s="35">
        <v>118000</v>
      </c>
      <c r="O53" s="35">
        <v>791958.88</v>
      </c>
      <c r="P53" s="26">
        <f t="shared" si="2"/>
        <v>3001074.0199999996</v>
      </c>
      <c r="Q53" s="26">
        <f t="shared" si="1"/>
        <v>11864829.27</v>
      </c>
    </row>
    <row r="54" spans="1:17" x14ac:dyDescent="0.25">
      <c r="A54" s="4" t="s">
        <v>16</v>
      </c>
      <c r="B54" s="18">
        <v>2148050</v>
      </c>
      <c r="C54" s="35">
        <v>4366882.49</v>
      </c>
      <c r="D54" s="18"/>
      <c r="E54" s="18"/>
      <c r="F54" s="18"/>
      <c r="G54" s="18">
        <v>87337.7</v>
      </c>
      <c r="H54" s="18">
        <v>98412</v>
      </c>
      <c r="I54" s="35">
        <f>+'P3 Ejecucion '!G26</f>
        <v>62540</v>
      </c>
      <c r="J54" s="18">
        <v>592548.80000000005</v>
      </c>
      <c r="K54" s="35">
        <v>638417.43000000005</v>
      </c>
      <c r="L54" s="18"/>
      <c r="M54" s="35">
        <v>909673.8</v>
      </c>
      <c r="N54" s="35">
        <v>127499</v>
      </c>
      <c r="O54" s="35">
        <v>116820</v>
      </c>
      <c r="P54" s="26">
        <f t="shared" si="2"/>
        <v>2633248.7300000004</v>
      </c>
      <c r="Q54" s="26">
        <f t="shared" si="1"/>
        <v>11781429.950000001</v>
      </c>
    </row>
    <row r="55" spans="1:17" x14ac:dyDescent="0.25">
      <c r="A55" s="3" t="s">
        <v>17</v>
      </c>
      <c r="B55" s="23">
        <f>+B56+B57+B58+B59+B60+B61+B62+B63+B66</f>
        <v>38196790</v>
      </c>
      <c r="C55" s="23">
        <f>+C56+C57+C58+C59+C60+C61+C62+C63+C66</f>
        <v>28713073.949999999</v>
      </c>
      <c r="D55" s="18">
        <v>0</v>
      </c>
      <c r="E55" s="23">
        <f>+E56+E57+E58+E59+E60+E61+E62+E63</f>
        <v>313600</v>
      </c>
      <c r="F55" s="23">
        <f t="shared" ref="F55" si="4">+F56+F57+F58+F59+F60+F61+F62+F63</f>
        <v>285203.12</v>
      </c>
      <c r="G55" s="23">
        <f>+G56+G57+G58+G59+G60+G61+G62+G63+G66</f>
        <v>1037308.9100000001</v>
      </c>
      <c r="H55" s="23">
        <f>+H56+H57+H58+H59+H60+H61+H62+H63+H66</f>
        <v>811562.5</v>
      </c>
      <c r="I55" s="23">
        <f>+I56+I57+I58+I59+I60+I61+I62+I63+I66</f>
        <v>1485809.4</v>
      </c>
      <c r="J55" s="23">
        <f>+J56+J57+J58+J59+J60+J61+J62+J63+J66</f>
        <v>1661887.4700000002</v>
      </c>
      <c r="K55" s="23">
        <f>+K56+K57+K58+K59+K60+K61+K62+K63+K66</f>
        <v>2053426.99</v>
      </c>
      <c r="L55" s="23">
        <f>+L56+L57+L58+L59+L60+L61+L62+L63+L66</f>
        <v>1320073.1500000001</v>
      </c>
      <c r="M55" s="23">
        <f>+M56+M57+M58+M59+M60+M61+M62+M63+M66</f>
        <v>965745.73</v>
      </c>
      <c r="N55" s="23">
        <f>+N56+N57+N58+N59+N60+N61+N62+N63+N66</f>
        <v>890389.61999999988</v>
      </c>
      <c r="O55" s="23">
        <f>+O56+O57+O58+O60+O62+O66+O61</f>
        <v>1548598.28</v>
      </c>
      <c r="P55" s="27">
        <f>SUM(D55:O55)</f>
        <v>12373605.17</v>
      </c>
      <c r="Q55" s="26">
        <f t="shared" si="1"/>
        <v>91657074.290000021</v>
      </c>
    </row>
    <row r="56" spans="1:17" x14ac:dyDescent="0.25">
      <c r="A56" s="4" t="s">
        <v>18</v>
      </c>
      <c r="B56" s="18">
        <v>1682489</v>
      </c>
      <c r="C56" s="35">
        <v>1741821</v>
      </c>
      <c r="D56" s="18"/>
      <c r="E56" s="18"/>
      <c r="F56" s="18"/>
      <c r="G56" s="18">
        <v>275661.8</v>
      </c>
      <c r="H56" s="18">
        <v>57727</v>
      </c>
      <c r="I56" s="35">
        <f>+'P3 Ejecucion '!G28</f>
        <v>6600</v>
      </c>
      <c r="J56" s="18">
        <f>+'P3 Ejecucion '!H28</f>
        <v>206376.8</v>
      </c>
      <c r="K56" s="35">
        <v>115580.6</v>
      </c>
      <c r="L56" s="35">
        <v>13780</v>
      </c>
      <c r="M56" s="35">
        <v>309707.12</v>
      </c>
      <c r="N56" s="18">
        <v>21122</v>
      </c>
      <c r="O56" s="35">
        <v>73520</v>
      </c>
      <c r="P56" s="26">
        <f t="shared" ref="P56:P66" si="5">SUM(D56:O56)</f>
        <v>1080075.3199999998</v>
      </c>
      <c r="Q56" s="26">
        <f t="shared" si="1"/>
        <v>5584460.6399999987</v>
      </c>
    </row>
    <row r="57" spans="1:17" x14ac:dyDescent="0.25">
      <c r="A57" s="4" t="s">
        <v>19</v>
      </c>
      <c r="B57" s="18">
        <v>824915</v>
      </c>
      <c r="C57" s="35">
        <v>1799526</v>
      </c>
      <c r="D57" s="18"/>
      <c r="E57" s="18"/>
      <c r="F57" s="18">
        <v>16071.6</v>
      </c>
      <c r="G57" s="18"/>
      <c r="H57" s="18"/>
      <c r="I57" s="18"/>
      <c r="J57" s="18">
        <f>+'P3 Ejecucion '!H29</f>
        <v>29116.5</v>
      </c>
      <c r="K57" s="35">
        <v>53592</v>
      </c>
      <c r="L57" s="35">
        <v>771230.3</v>
      </c>
      <c r="M57" s="18"/>
      <c r="N57" s="18"/>
      <c r="O57" s="18"/>
      <c r="P57" s="26">
        <f t="shared" si="5"/>
        <v>870010.4</v>
      </c>
      <c r="Q57" s="26">
        <f t="shared" si="1"/>
        <v>4364461.8000000007</v>
      </c>
    </row>
    <row r="58" spans="1:17" x14ac:dyDescent="0.25">
      <c r="A58" s="4" t="s">
        <v>20</v>
      </c>
      <c r="B58" s="18">
        <v>1961037</v>
      </c>
      <c r="C58" s="35">
        <v>3152533.28</v>
      </c>
      <c r="D58" s="18"/>
      <c r="E58" s="18"/>
      <c r="F58" s="18"/>
      <c r="G58" s="18">
        <v>178160.25</v>
      </c>
      <c r="H58" s="18"/>
      <c r="I58" s="35">
        <f>+'P3 Ejecucion '!G30</f>
        <v>1112386</v>
      </c>
      <c r="J58" s="18"/>
      <c r="K58" s="35">
        <v>322801.74</v>
      </c>
      <c r="L58" s="18"/>
      <c r="M58" s="18">
        <v>400</v>
      </c>
      <c r="N58" s="35">
        <v>188878.59</v>
      </c>
      <c r="O58" s="35">
        <v>301726</v>
      </c>
      <c r="P58" s="26">
        <f t="shared" si="5"/>
        <v>2104352.58</v>
      </c>
      <c r="Q58" s="26">
        <f t="shared" si="1"/>
        <v>9322275.4399999995</v>
      </c>
    </row>
    <row r="59" spans="1:17" x14ac:dyDescent="0.25">
      <c r="A59" s="4" t="s">
        <v>21</v>
      </c>
      <c r="B59" s="18">
        <v>100000</v>
      </c>
      <c r="C59" s="35">
        <v>63100</v>
      </c>
      <c r="D59" s="18"/>
      <c r="E59" s="18"/>
      <c r="F59" s="18"/>
      <c r="G59" s="18"/>
      <c r="H59" s="18"/>
      <c r="I59" s="18"/>
      <c r="J59" s="18">
        <v>13629</v>
      </c>
      <c r="K59" s="18"/>
      <c r="L59" s="35">
        <v>19053.400000000001</v>
      </c>
      <c r="M59" s="18"/>
      <c r="N59" s="18"/>
      <c r="P59" s="26">
        <f t="shared" si="5"/>
        <v>32682.400000000001</v>
      </c>
      <c r="Q59" s="26">
        <f t="shared" si="1"/>
        <v>228464.8</v>
      </c>
    </row>
    <row r="60" spans="1:17" x14ac:dyDescent="0.25">
      <c r="A60" s="4" t="s">
        <v>22</v>
      </c>
      <c r="B60" s="18">
        <v>740009</v>
      </c>
      <c r="C60" s="35">
        <v>1093534</v>
      </c>
      <c r="D60" s="18"/>
      <c r="E60" s="18"/>
      <c r="F60" s="18"/>
      <c r="G60" s="18">
        <v>172750</v>
      </c>
      <c r="H60" s="18"/>
      <c r="I60" s="35">
        <f>+'P3 Ejecucion '!G32</f>
        <v>0</v>
      </c>
      <c r="J60" s="18">
        <v>86612</v>
      </c>
      <c r="K60" s="35">
        <v>141644.20000000001</v>
      </c>
      <c r="L60" s="18"/>
      <c r="M60" s="35">
        <v>226413.18</v>
      </c>
      <c r="N60" s="18"/>
      <c r="O60" s="18"/>
      <c r="P60" s="26">
        <f t="shared" si="5"/>
        <v>627419.38</v>
      </c>
      <c r="Q60" s="26">
        <f t="shared" si="1"/>
        <v>3088381.7600000002</v>
      </c>
    </row>
    <row r="61" spans="1:17" x14ac:dyDescent="0.25">
      <c r="A61" s="4" t="s">
        <v>23</v>
      </c>
      <c r="B61" s="18">
        <v>17353571</v>
      </c>
      <c r="C61" s="35">
        <v>4456725.7</v>
      </c>
      <c r="D61" s="18"/>
      <c r="E61" s="18"/>
      <c r="F61" s="18"/>
      <c r="G61" s="18">
        <v>13883.88</v>
      </c>
      <c r="H61" s="18"/>
      <c r="I61" s="18"/>
      <c r="J61" s="18">
        <v>90127.46</v>
      </c>
      <c r="K61" s="35">
        <v>87148.800000000003</v>
      </c>
      <c r="L61" s="18"/>
      <c r="M61" s="35">
        <v>6012.61</v>
      </c>
      <c r="N61" s="35">
        <v>56217.33</v>
      </c>
      <c r="O61" s="35">
        <v>118780.3</v>
      </c>
      <c r="P61" s="26">
        <f>SUM(D61:O61)</f>
        <v>372170.38</v>
      </c>
      <c r="Q61" s="26">
        <f t="shared" si="1"/>
        <v>22554637.459999997</v>
      </c>
    </row>
    <row r="62" spans="1:17" x14ac:dyDescent="0.25">
      <c r="A62" s="4" t="s">
        <v>24</v>
      </c>
      <c r="B62" s="18">
        <v>8684066</v>
      </c>
      <c r="C62" s="35">
        <v>9519635.1600000001</v>
      </c>
      <c r="D62" s="18"/>
      <c r="E62" s="18">
        <v>313600</v>
      </c>
      <c r="F62" s="18">
        <v>269131.52000000002</v>
      </c>
      <c r="G62" s="18">
        <v>6322.18</v>
      </c>
      <c r="H62" s="18">
        <v>627630.74</v>
      </c>
      <c r="I62" s="35">
        <f>+'P3 Ejecucion '!G34</f>
        <v>9568.74</v>
      </c>
      <c r="J62" s="18">
        <v>240306.4</v>
      </c>
      <c r="K62" s="35">
        <v>486978.66</v>
      </c>
      <c r="L62" s="35">
        <v>313533.92</v>
      </c>
      <c r="M62" s="35">
        <v>354625.49</v>
      </c>
      <c r="N62" s="35">
        <v>337926.04</v>
      </c>
      <c r="O62" s="35">
        <v>690971.58</v>
      </c>
      <c r="P62" s="26">
        <f t="shared" si="5"/>
        <v>3650595.2699999996</v>
      </c>
      <c r="Q62" s="26">
        <f t="shared" si="1"/>
        <v>25504891.699999992</v>
      </c>
    </row>
    <row r="63" spans="1:17" hidden="1" x14ac:dyDescent="0.25">
      <c r="A63" s="4" t="s">
        <v>25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7">
        <f t="shared" si="5"/>
        <v>0</v>
      </c>
      <c r="Q63" s="26">
        <f t="shared" si="1"/>
        <v>0</v>
      </c>
    </row>
    <row r="64" spans="1:17" x14ac:dyDescent="0.25">
      <c r="A64" s="43" t="s">
        <v>66</v>
      </c>
      <c r="B64" s="44" t="s">
        <v>94</v>
      </c>
      <c r="C64" s="44" t="s">
        <v>93</v>
      </c>
      <c r="D64" s="48" t="s">
        <v>91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50"/>
      <c r="Q64" s="26"/>
    </row>
    <row r="65" spans="1:17" x14ac:dyDescent="0.25">
      <c r="A65" s="43"/>
      <c r="B65" s="45"/>
      <c r="C65" s="45"/>
      <c r="D65" s="12" t="s">
        <v>79</v>
      </c>
      <c r="E65" s="12" t="s">
        <v>80</v>
      </c>
      <c r="F65" s="12" t="s">
        <v>81</v>
      </c>
      <c r="G65" s="12" t="s">
        <v>82</v>
      </c>
      <c r="H65" s="13" t="s">
        <v>83</v>
      </c>
      <c r="I65" s="12" t="s">
        <v>84</v>
      </c>
      <c r="J65" s="13" t="s">
        <v>85</v>
      </c>
      <c r="K65" s="12" t="s">
        <v>86</v>
      </c>
      <c r="L65" s="12" t="s">
        <v>87</v>
      </c>
      <c r="M65" s="12" t="s">
        <v>88</v>
      </c>
      <c r="N65" s="12" t="s">
        <v>89</v>
      </c>
      <c r="O65" s="13" t="s">
        <v>90</v>
      </c>
      <c r="P65" s="12" t="s">
        <v>78</v>
      </c>
      <c r="Q65" s="26"/>
    </row>
    <row r="66" spans="1:17" x14ac:dyDescent="0.25">
      <c r="A66" s="4" t="s">
        <v>26</v>
      </c>
      <c r="B66" s="18">
        <v>6850703</v>
      </c>
      <c r="C66" s="35">
        <v>6886198.8099999996</v>
      </c>
      <c r="D66" s="18"/>
      <c r="E66" s="18"/>
      <c r="F66" s="18"/>
      <c r="G66" s="18">
        <v>390530.8</v>
      </c>
      <c r="H66" s="18">
        <v>126204.76</v>
      </c>
      <c r="I66" s="35">
        <f>+'P3 Ejecucion '!G36</f>
        <v>357254.66</v>
      </c>
      <c r="J66" s="18">
        <v>995719.31</v>
      </c>
      <c r="K66" s="35">
        <v>845680.99</v>
      </c>
      <c r="L66" s="35">
        <v>202475.53</v>
      </c>
      <c r="M66" s="35">
        <v>68587.33</v>
      </c>
      <c r="N66" s="35">
        <v>286245.65999999997</v>
      </c>
      <c r="O66" s="35">
        <v>363600.4</v>
      </c>
      <c r="P66" s="26">
        <f t="shared" si="5"/>
        <v>3636299.44</v>
      </c>
      <c r="Q66" s="26">
        <f t="shared" si="1"/>
        <v>21009500.689999998</v>
      </c>
    </row>
    <row r="67" spans="1:17" x14ac:dyDescent="0.25">
      <c r="A67" s="3" t="s">
        <v>27</v>
      </c>
      <c r="B67" s="23">
        <f>+B68</f>
        <v>310000</v>
      </c>
      <c r="C67" s="23">
        <f>+C68</f>
        <v>310000</v>
      </c>
      <c r="D67" s="18">
        <v>0</v>
      </c>
      <c r="E67" s="18">
        <v>0</v>
      </c>
      <c r="F67" s="23">
        <f>+F68+F69+F70+F71+F72+F73+F74+F75</f>
        <v>0</v>
      </c>
      <c r="G67" s="23">
        <f>+G68+G69+G70+G71+G72+G73+G74+G75</f>
        <v>0</v>
      </c>
      <c r="H67" s="23"/>
      <c r="I67" s="23"/>
      <c r="J67" s="23">
        <f>+J68</f>
        <v>0</v>
      </c>
      <c r="K67" s="23">
        <f>+K68+K69+K70+K71+K72+K73+K74+K75</f>
        <v>50000</v>
      </c>
      <c r="L67" s="18">
        <f>+L68+L69+L70+L71+L72+L73+L74+L75</f>
        <v>0</v>
      </c>
      <c r="M67" s="18">
        <f>+M68+M69+M70+M71+M72+M73+M74+M75</f>
        <v>0</v>
      </c>
      <c r="N67" s="18">
        <f>+N68+N69+N70+N71+N72+N73+N74+N75</f>
        <v>0</v>
      </c>
      <c r="O67" s="18">
        <f t="shared" ref="O67" si="6">+O68+O69+O70+O71+O72+O73+O74+O75</f>
        <v>0</v>
      </c>
      <c r="P67" s="26">
        <f t="shared" ref="P67:P72" si="7">SUM(D67:O67)</f>
        <v>50000</v>
      </c>
      <c r="Q67" s="26">
        <f t="shared" si="1"/>
        <v>720000</v>
      </c>
    </row>
    <row r="68" spans="1:17" x14ac:dyDescent="0.25">
      <c r="A68" s="4" t="s">
        <v>28</v>
      </c>
      <c r="B68" s="18">
        <v>310000</v>
      </c>
      <c r="C68" s="18">
        <v>310000</v>
      </c>
      <c r="D68" s="18">
        <v>0</v>
      </c>
      <c r="E68" s="18">
        <v>0</v>
      </c>
      <c r="F68" s="18"/>
      <c r="G68" s="18"/>
      <c r="H68" s="23"/>
      <c r="I68" s="18"/>
      <c r="J68" s="18"/>
      <c r="K68" s="35">
        <v>50000</v>
      </c>
      <c r="L68" s="18"/>
      <c r="M68" s="18"/>
      <c r="N68" s="18"/>
      <c r="O68" s="18"/>
      <c r="P68" s="26"/>
      <c r="Q68" s="26">
        <f t="shared" si="1"/>
        <v>670000</v>
      </c>
    </row>
    <row r="69" spans="1:17" hidden="1" x14ac:dyDescent="0.25">
      <c r="A69" s="4" t="s">
        <v>29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23"/>
      <c r="I69" s="18">
        <v>0</v>
      </c>
      <c r="J69" s="18">
        <v>0</v>
      </c>
      <c r="K69" s="18">
        <v>0</v>
      </c>
      <c r="L69" s="18">
        <f t="shared" ref="L69:L82" si="8">+L70+L71+L72+L73+L74+L75+L76+L77</f>
        <v>0</v>
      </c>
      <c r="M69" s="18">
        <v>0</v>
      </c>
      <c r="N69" s="18">
        <v>0</v>
      </c>
      <c r="O69" s="18">
        <v>0</v>
      </c>
      <c r="P69" s="26">
        <f t="shared" si="7"/>
        <v>0</v>
      </c>
      <c r="Q69" s="26">
        <f t="shared" si="1"/>
        <v>0</v>
      </c>
    </row>
    <row r="70" spans="1:17" hidden="1" x14ac:dyDescent="0.25">
      <c r="A70" s="4" t="s">
        <v>30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23"/>
      <c r="I70" s="18">
        <v>0</v>
      </c>
      <c r="J70" s="18">
        <v>0</v>
      </c>
      <c r="K70" s="18">
        <v>0</v>
      </c>
      <c r="L70" s="18">
        <f t="shared" si="8"/>
        <v>0</v>
      </c>
      <c r="M70" s="18">
        <v>0</v>
      </c>
      <c r="N70" s="18">
        <v>0</v>
      </c>
      <c r="O70" s="18">
        <v>0</v>
      </c>
      <c r="P70" s="26">
        <f t="shared" si="7"/>
        <v>0</v>
      </c>
      <c r="Q70" s="26">
        <f t="shared" si="1"/>
        <v>0</v>
      </c>
    </row>
    <row r="71" spans="1:17" hidden="1" x14ac:dyDescent="0.25">
      <c r="A71" s="4" t="s">
        <v>31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23"/>
      <c r="I71" s="18">
        <v>0</v>
      </c>
      <c r="J71" s="18">
        <v>0</v>
      </c>
      <c r="K71" s="18">
        <v>0</v>
      </c>
      <c r="L71" s="18">
        <f t="shared" si="8"/>
        <v>0</v>
      </c>
      <c r="M71" s="18">
        <v>0</v>
      </c>
      <c r="N71" s="18">
        <v>0</v>
      </c>
      <c r="O71" s="18">
        <v>0</v>
      </c>
      <c r="P71" s="26">
        <f t="shared" si="7"/>
        <v>0</v>
      </c>
      <c r="Q71" s="26">
        <f t="shared" si="1"/>
        <v>0</v>
      </c>
    </row>
    <row r="72" spans="1:17" hidden="1" x14ac:dyDescent="0.25">
      <c r="A72" s="4" t="s">
        <v>32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23"/>
      <c r="I72" s="18">
        <v>0</v>
      </c>
      <c r="J72" s="18">
        <v>0</v>
      </c>
      <c r="K72" s="18">
        <v>0</v>
      </c>
      <c r="L72" s="18">
        <f t="shared" si="8"/>
        <v>0</v>
      </c>
      <c r="M72" s="18">
        <v>0</v>
      </c>
      <c r="N72" s="18">
        <v>0</v>
      </c>
      <c r="O72" s="18">
        <v>0</v>
      </c>
      <c r="P72" s="26">
        <f t="shared" si="7"/>
        <v>0</v>
      </c>
      <c r="Q72" s="26">
        <f t="shared" si="1"/>
        <v>0</v>
      </c>
    </row>
    <row r="73" spans="1:17" hidden="1" x14ac:dyDescent="0.25">
      <c r="A73" s="4" t="s">
        <v>33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23"/>
      <c r="I73" s="18">
        <v>0</v>
      </c>
      <c r="J73" s="18">
        <v>0</v>
      </c>
      <c r="K73" s="18">
        <v>0</v>
      </c>
      <c r="L73" s="18">
        <f t="shared" si="8"/>
        <v>0</v>
      </c>
      <c r="M73" s="18">
        <v>0</v>
      </c>
      <c r="N73" s="18">
        <v>0</v>
      </c>
      <c r="O73" s="18">
        <v>0</v>
      </c>
      <c r="P73" s="26">
        <f t="shared" ref="P73:P103" si="9">SUM(D73:O73)</f>
        <v>0</v>
      </c>
      <c r="Q73" s="26">
        <f t="shared" si="1"/>
        <v>0</v>
      </c>
    </row>
    <row r="74" spans="1:17" hidden="1" x14ac:dyDescent="0.25">
      <c r="A74" s="4" t="s">
        <v>34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23"/>
      <c r="I74" s="18">
        <v>0</v>
      </c>
      <c r="J74" s="18">
        <v>0</v>
      </c>
      <c r="K74" s="18">
        <v>0</v>
      </c>
      <c r="L74" s="18">
        <f t="shared" si="8"/>
        <v>0</v>
      </c>
      <c r="M74" s="18">
        <v>0</v>
      </c>
      <c r="N74" s="18">
        <v>0</v>
      </c>
      <c r="O74" s="18">
        <v>0</v>
      </c>
      <c r="P74" s="26">
        <f t="shared" si="9"/>
        <v>0</v>
      </c>
      <c r="Q74" s="26">
        <f t="shared" si="1"/>
        <v>0</v>
      </c>
    </row>
    <row r="75" spans="1:17" hidden="1" x14ac:dyDescent="0.25">
      <c r="A75" s="4" t="s">
        <v>35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23"/>
      <c r="I75" s="18">
        <v>0</v>
      </c>
      <c r="J75" s="18">
        <v>0</v>
      </c>
      <c r="K75" s="18">
        <v>0</v>
      </c>
      <c r="L75" s="18">
        <f t="shared" si="8"/>
        <v>0</v>
      </c>
      <c r="M75" s="18">
        <v>0</v>
      </c>
      <c r="N75" s="18">
        <v>0</v>
      </c>
      <c r="O75" s="18">
        <v>0</v>
      </c>
      <c r="P75" s="26">
        <f t="shared" si="9"/>
        <v>0</v>
      </c>
      <c r="Q75" s="26">
        <f t="shared" si="1"/>
        <v>0</v>
      </c>
    </row>
    <row r="76" spans="1:17" hidden="1" x14ac:dyDescent="0.25">
      <c r="A76" s="3" t="s">
        <v>36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23"/>
      <c r="I76" s="18">
        <v>0</v>
      </c>
      <c r="J76" s="18">
        <v>0</v>
      </c>
      <c r="K76" s="18">
        <v>0</v>
      </c>
      <c r="L76" s="18">
        <f t="shared" si="8"/>
        <v>0</v>
      </c>
      <c r="M76" s="18">
        <v>0</v>
      </c>
      <c r="N76" s="18">
        <v>0</v>
      </c>
      <c r="O76" s="18">
        <v>0</v>
      </c>
      <c r="P76" s="26">
        <f t="shared" si="9"/>
        <v>0</v>
      </c>
      <c r="Q76" s="26">
        <f t="shared" si="1"/>
        <v>0</v>
      </c>
    </row>
    <row r="77" spans="1:17" hidden="1" x14ac:dyDescent="0.25">
      <c r="A77" s="4" t="s">
        <v>37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23"/>
      <c r="I77" s="18">
        <v>0</v>
      </c>
      <c r="J77" s="18">
        <v>0</v>
      </c>
      <c r="K77" s="18">
        <v>0</v>
      </c>
      <c r="L77" s="18">
        <f t="shared" si="8"/>
        <v>0</v>
      </c>
      <c r="M77" s="18">
        <v>0</v>
      </c>
      <c r="N77" s="18">
        <v>0</v>
      </c>
      <c r="O77" s="18">
        <v>0</v>
      </c>
      <c r="P77" s="26">
        <f t="shared" si="9"/>
        <v>0</v>
      </c>
      <c r="Q77" s="26">
        <f t="shared" si="1"/>
        <v>0</v>
      </c>
    </row>
    <row r="78" spans="1:17" hidden="1" x14ac:dyDescent="0.25">
      <c r="A78" s="4" t="s">
        <v>38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23"/>
      <c r="I78" s="18">
        <v>0</v>
      </c>
      <c r="J78" s="18">
        <v>0</v>
      </c>
      <c r="K78" s="18">
        <v>0</v>
      </c>
      <c r="L78" s="18">
        <f t="shared" si="8"/>
        <v>0</v>
      </c>
      <c r="M78" s="18">
        <v>0</v>
      </c>
      <c r="N78" s="18">
        <v>0</v>
      </c>
      <c r="O78" s="18">
        <v>0</v>
      </c>
      <c r="P78" s="26">
        <f t="shared" si="9"/>
        <v>0</v>
      </c>
      <c r="Q78" s="26">
        <f t="shared" si="1"/>
        <v>0</v>
      </c>
    </row>
    <row r="79" spans="1:17" hidden="1" x14ac:dyDescent="0.25">
      <c r="A79" s="4" t="s">
        <v>39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23"/>
      <c r="I79" s="18">
        <v>0</v>
      </c>
      <c r="J79" s="18">
        <v>0</v>
      </c>
      <c r="K79" s="18">
        <v>0</v>
      </c>
      <c r="L79" s="18">
        <f t="shared" si="8"/>
        <v>0</v>
      </c>
      <c r="M79" s="18">
        <v>0</v>
      </c>
      <c r="N79" s="18">
        <v>0</v>
      </c>
      <c r="O79" s="18">
        <v>0</v>
      </c>
      <c r="P79" s="26">
        <f t="shared" si="9"/>
        <v>0</v>
      </c>
      <c r="Q79" s="26">
        <f t="shared" si="1"/>
        <v>0</v>
      </c>
    </row>
    <row r="80" spans="1:17" hidden="1" x14ac:dyDescent="0.25">
      <c r="A80" s="4" t="s">
        <v>40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23"/>
      <c r="I80" s="18">
        <v>0</v>
      </c>
      <c r="J80" s="18">
        <v>0</v>
      </c>
      <c r="K80" s="18">
        <v>0</v>
      </c>
      <c r="L80" s="18">
        <f t="shared" si="8"/>
        <v>0</v>
      </c>
      <c r="M80" s="18">
        <v>0</v>
      </c>
      <c r="N80" s="18">
        <v>0</v>
      </c>
      <c r="O80" s="18">
        <v>0</v>
      </c>
      <c r="P80" s="26">
        <f t="shared" si="9"/>
        <v>0</v>
      </c>
      <c r="Q80" s="26">
        <f t="shared" si="1"/>
        <v>0</v>
      </c>
    </row>
    <row r="81" spans="1:17" hidden="1" x14ac:dyDescent="0.25">
      <c r="A81" s="4" t="s">
        <v>41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23"/>
      <c r="I81" s="18">
        <v>0</v>
      </c>
      <c r="J81" s="18">
        <v>0</v>
      </c>
      <c r="K81" s="18">
        <v>0</v>
      </c>
      <c r="L81" s="18">
        <f t="shared" si="8"/>
        <v>0</v>
      </c>
      <c r="M81" s="18">
        <v>0</v>
      </c>
      <c r="N81" s="18">
        <v>0</v>
      </c>
      <c r="O81" s="18">
        <v>0</v>
      </c>
      <c r="P81" s="26">
        <f t="shared" si="9"/>
        <v>0</v>
      </c>
      <c r="Q81" s="26">
        <f t="shared" si="1"/>
        <v>0</v>
      </c>
    </row>
    <row r="82" spans="1:17" hidden="1" x14ac:dyDescent="0.25">
      <c r="A82" s="4" t="s">
        <v>42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23"/>
      <c r="I82" s="18">
        <v>0</v>
      </c>
      <c r="J82" s="18">
        <v>0</v>
      </c>
      <c r="K82" s="18">
        <v>0</v>
      </c>
      <c r="L82" s="18">
        <f t="shared" si="8"/>
        <v>0</v>
      </c>
      <c r="M82" s="18">
        <v>0</v>
      </c>
      <c r="N82" s="18">
        <v>0</v>
      </c>
      <c r="O82" s="18">
        <v>0</v>
      </c>
      <c r="P82" s="26">
        <f t="shared" si="9"/>
        <v>0</v>
      </c>
      <c r="Q82" s="26">
        <f t="shared" si="1"/>
        <v>0</v>
      </c>
    </row>
    <row r="83" spans="1:17" x14ac:dyDescent="0.25">
      <c r="A83" s="3" t="s">
        <v>43</v>
      </c>
      <c r="B83" s="23">
        <f>+B84+B85+B86+B87+B88+B89+B90+B91+B92</f>
        <v>4588942</v>
      </c>
      <c r="C83" s="23">
        <f>+C84+C85+C86+C87+C88+C89+C90+C91+C92+C104</f>
        <v>19322557.710000001</v>
      </c>
      <c r="D83" s="18">
        <v>0</v>
      </c>
      <c r="E83" s="18">
        <v>0</v>
      </c>
      <c r="F83" s="23">
        <f t="shared" ref="F83:N83" si="10">+F84+F85+F86+F87+F88+F89+F90+F91+F92+F93+F94+F95+F97</f>
        <v>0</v>
      </c>
      <c r="G83" s="23">
        <f>+G84+G85+G86+G87+G88+G89+G90+G91+G92+G93+G94+G95+G97</f>
        <v>200559.8</v>
      </c>
      <c r="H83" s="23">
        <f t="shared" si="10"/>
        <v>209881.04000000004</v>
      </c>
      <c r="I83" s="23">
        <f>+I84+I85+I86+I87+I88+I89</f>
        <v>0</v>
      </c>
      <c r="J83" s="23">
        <f>+J84+J88+J92</f>
        <v>293245.45999999996</v>
      </c>
      <c r="K83" s="23">
        <f>+K84+K85+K86+K87+K88+K89+K90+K91+K92+K93+K94+K95+K97</f>
        <v>545652.75</v>
      </c>
      <c r="L83" s="23">
        <f t="shared" si="10"/>
        <v>0</v>
      </c>
      <c r="M83" s="23">
        <f>+M84+M85+M86+M87+M88+M89+M90+M91+M92+M93+M94+M95+M97</f>
        <v>280587.14</v>
      </c>
      <c r="N83" s="23">
        <f t="shared" si="10"/>
        <v>640751.80000000005</v>
      </c>
      <c r="O83" s="23">
        <f>+O84+O85+O86+O87+O88+O89</f>
        <v>982079.1100000001</v>
      </c>
      <c r="P83" s="27">
        <f t="shared" si="9"/>
        <v>3152757.1000000006</v>
      </c>
      <c r="Q83" s="26">
        <f t="shared" si="1"/>
        <v>30217013.910000004</v>
      </c>
    </row>
    <row r="84" spans="1:17" x14ac:dyDescent="0.25">
      <c r="A84" s="4" t="s">
        <v>44</v>
      </c>
      <c r="B84" s="18">
        <v>2330258</v>
      </c>
      <c r="C84" s="35">
        <v>3552546</v>
      </c>
      <c r="D84" s="18">
        <v>0</v>
      </c>
      <c r="E84" s="18">
        <v>0</v>
      </c>
      <c r="F84" s="18">
        <v>0</v>
      </c>
      <c r="G84" s="18">
        <v>37913.4</v>
      </c>
      <c r="H84" s="18">
        <v>24078.59</v>
      </c>
      <c r="I84" s="35">
        <f>+'P3 Ejecucion '!G54</f>
        <v>0</v>
      </c>
      <c r="J84" s="31">
        <v>101743.17</v>
      </c>
      <c r="K84" s="35">
        <v>528424.81000000006</v>
      </c>
      <c r="L84" s="18"/>
      <c r="M84" s="35">
        <v>155996</v>
      </c>
      <c r="N84" s="18"/>
      <c r="O84" s="35">
        <v>341327.31</v>
      </c>
      <c r="P84" s="26">
        <f t="shared" si="9"/>
        <v>1189483.28</v>
      </c>
      <c r="Q84" s="26">
        <f t="shared" si="1"/>
        <v>8261770.5600000005</v>
      </c>
    </row>
    <row r="85" spans="1:17" x14ac:dyDescent="0.25">
      <c r="A85" s="4" t="s">
        <v>45</v>
      </c>
      <c r="B85" s="18">
        <v>47300</v>
      </c>
      <c r="C85" s="35">
        <v>961800</v>
      </c>
      <c r="D85" s="18"/>
      <c r="E85" s="18">
        <v>0</v>
      </c>
      <c r="F85" s="18">
        <v>0</v>
      </c>
      <c r="G85" s="18"/>
      <c r="H85" s="18"/>
      <c r="I85" s="18"/>
      <c r="J85" s="23"/>
      <c r="K85" s="35">
        <v>17227.939999999999</v>
      </c>
      <c r="L85" s="18"/>
      <c r="M85" s="18"/>
      <c r="N85" s="18"/>
      <c r="O85" s="18"/>
      <c r="P85" s="26">
        <f t="shared" si="9"/>
        <v>17227.939999999999</v>
      </c>
      <c r="Q85" s="26">
        <f t="shared" si="1"/>
        <v>1043555.8799999999</v>
      </c>
    </row>
    <row r="86" spans="1:17" x14ac:dyDescent="0.25">
      <c r="A86" s="4" t="s">
        <v>46</v>
      </c>
      <c r="B86" s="18"/>
      <c r="C86" s="35">
        <v>21500</v>
      </c>
      <c r="D86" s="18">
        <v>0</v>
      </c>
      <c r="E86" s="18">
        <v>0</v>
      </c>
      <c r="F86" s="18">
        <v>0</v>
      </c>
      <c r="G86" s="18"/>
      <c r="H86" s="18"/>
      <c r="I86" s="18"/>
      <c r="J86" s="23"/>
      <c r="K86" s="18"/>
      <c r="L86" s="18"/>
      <c r="M86" s="18"/>
      <c r="N86" s="18"/>
      <c r="O86" s="18"/>
      <c r="P86" s="26">
        <f t="shared" si="9"/>
        <v>0</v>
      </c>
      <c r="Q86" s="26">
        <f t="shared" si="1"/>
        <v>21500</v>
      </c>
    </row>
    <row r="87" spans="1:17" x14ac:dyDescent="0.25">
      <c r="A87" s="4" t="s">
        <v>47</v>
      </c>
      <c r="B87" s="18"/>
      <c r="C87" s="35">
        <v>6785500</v>
      </c>
      <c r="D87" s="18">
        <v>0</v>
      </c>
      <c r="E87" s="18">
        <v>0</v>
      </c>
      <c r="F87" s="18">
        <v>0</v>
      </c>
      <c r="G87" s="18"/>
      <c r="H87" s="18"/>
      <c r="I87" s="18"/>
      <c r="J87" s="23"/>
      <c r="K87" s="18"/>
      <c r="L87" s="18"/>
      <c r="M87" s="18"/>
      <c r="N87" s="18"/>
      <c r="O87" s="18"/>
      <c r="P87" s="26">
        <f t="shared" si="9"/>
        <v>0</v>
      </c>
      <c r="Q87" s="26">
        <f t="shared" si="1"/>
        <v>6785500</v>
      </c>
    </row>
    <row r="88" spans="1:17" x14ac:dyDescent="0.25">
      <c r="A88" s="4" t="s">
        <v>48</v>
      </c>
      <c r="B88" s="18">
        <v>652400</v>
      </c>
      <c r="C88" s="35">
        <v>3939525.71</v>
      </c>
      <c r="D88" s="18">
        <v>0</v>
      </c>
      <c r="E88" s="18">
        <v>0</v>
      </c>
      <c r="F88" s="18"/>
      <c r="G88" s="18">
        <v>58646</v>
      </c>
      <c r="H88" s="18">
        <v>107882.21</v>
      </c>
      <c r="I88" s="35">
        <f>+'P3 Ejecucion '!G58</f>
        <v>0</v>
      </c>
      <c r="J88" s="31">
        <v>20937.740000000002</v>
      </c>
      <c r="K88" s="18"/>
      <c r="L88" s="18"/>
      <c r="M88" s="35">
        <v>60770</v>
      </c>
      <c r="N88" s="35">
        <v>640751.80000000005</v>
      </c>
      <c r="O88" s="35">
        <v>640751.80000000005</v>
      </c>
      <c r="P88" s="26">
        <f t="shared" si="9"/>
        <v>1529739.55</v>
      </c>
      <c r="Q88" s="26">
        <f t="shared" si="1"/>
        <v>7651404.8099999996</v>
      </c>
    </row>
    <row r="89" spans="1:17" x14ac:dyDescent="0.25">
      <c r="A89" s="4" t="s">
        <v>49</v>
      </c>
      <c r="B89" s="18">
        <v>837500</v>
      </c>
      <c r="C89" s="35">
        <v>395500</v>
      </c>
      <c r="D89" s="18">
        <v>0</v>
      </c>
      <c r="E89" s="18">
        <v>0</v>
      </c>
      <c r="F89" s="18"/>
      <c r="G89" s="18"/>
      <c r="H89" s="18">
        <v>77920.240000000005</v>
      </c>
      <c r="I89" s="35">
        <f>+'P3 Ejecucion '!G59</f>
        <v>0</v>
      </c>
      <c r="J89" s="23"/>
      <c r="K89" s="18"/>
      <c r="L89" s="18"/>
      <c r="M89" s="35">
        <v>13199.14</v>
      </c>
      <c r="N89" s="18"/>
      <c r="O89" s="18"/>
      <c r="P89" s="26">
        <f t="shared" si="9"/>
        <v>91119.38</v>
      </c>
      <c r="Q89" s="26">
        <f t="shared" si="1"/>
        <v>1415238.7599999998</v>
      </c>
    </row>
    <row r="90" spans="1:17" x14ac:dyDescent="0.25">
      <c r="A90" s="4" t="s">
        <v>50</v>
      </c>
      <c r="B90" s="18">
        <v>175250</v>
      </c>
      <c r="C90" s="18">
        <v>175250</v>
      </c>
      <c r="D90" s="18">
        <v>0</v>
      </c>
      <c r="E90" s="18">
        <v>0</v>
      </c>
      <c r="F90" s="18"/>
      <c r="G90" s="18">
        <v>104000.4</v>
      </c>
      <c r="H90" s="18"/>
      <c r="I90" s="18"/>
      <c r="J90" s="23"/>
      <c r="K90" s="18"/>
      <c r="L90" s="18"/>
      <c r="M90" s="18"/>
      <c r="N90" s="18"/>
      <c r="O90" s="18"/>
      <c r="P90" s="26">
        <f t="shared" si="9"/>
        <v>104000.4</v>
      </c>
      <c r="Q90" s="26">
        <f t="shared" si="1"/>
        <v>558500.80000000005</v>
      </c>
    </row>
    <row r="91" spans="1:17" x14ac:dyDescent="0.25">
      <c r="A91" s="4" t="s">
        <v>51</v>
      </c>
      <c r="B91" s="18">
        <v>410000</v>
      </c>
      <c r="C91" s="35">
        <v>460500</v>
      </c>
      <c r="D91" s="18">
        <v>0</v>
      </c>
      <c r="E91" s="18">
        <v>0</v>
      </c>
      <c r="F91" s="18"/>
      <c r="G91" s="18"/>
      <c r="H91" s="18"/>
      <c r="I91" s="18"/>
      <c r="J91" s="23"/>
      <c r="K91" s="18"/>
      <c r="L91" s="18"/>
      <c r="M91" s="18"/>
      <c r="N91" s="18"/>
      <c r="O91" s="18"/>
      <c r="P91" s="26">
        <f t="shared" si="9"/>
        <v>0</v>
      </c>
      <c r="Q91" s="26">
        <f t="shared" si="1"/>
        <v>870500</v>
      </c>
    </row>
    <row r="92" spans="1:17" x14ac:dyDescent="0.25">
      <c r="A92" s="4" t="s">
        <v>52</v>
      </c>
      <c r="B92" s="18">
        <v>136234</v>
      </c>
      <c r="C92" s="35">
        <v>3029836</v>
      </c>
      <c r="D92" s="18">
        <v>0</v>
      </c>
      <c r="E92" s="18">
        <v>0</v>
      </c>
      <c r="F92" s="18"/>
      <c r="G92" s="18"/>
      <c r="H92" s="18"/>
      <c r="I92" s="18"/>
      <c r="J92" s="31">
        <v>170564.55</v>
      </c>
      <c r="K92" s="18"/>
      <c r="L92" s="18"/>
      <c r="M92" s="35">
        <v>50622</v>
      </c>
      <c r="N92" s="18"/>
      <c r="O92" s="18"/>
      <c r="P92" s="26">
        <f>SUM(D92:O92)</f>
        <v>221186.55</v>
      </c>
      <c r="Q92" s="26">
        <f t="shared" si="1"/>
        <v>3608443.0999999996</v>
      </c>
    </row>
    <row r="93" spans="1:17" hidden="1" x14ac:dyDescent="0.25">
      <c r="A93" s="3" t="s">
        <v>53</v>
      </c>
      <c r="B93" s="18">
        <f>+B94+B95+B96+B97</f>
        <v>0</v>
      </c>
      <c r="C93" s="18">
        <v>0</v>
      </c>
      <c r="D93" s="18">
        <v>0</v>
      </c>
      <c r="E93" s="18">
        <v>0</v>
      </c>
      <c r="F93" s="18"/>
      <c r="G93" s="18"/>
      <c r="H93" s="18"/>
      <c r="I93" s="18"/>
      <c r="J93" s="23"/>
      <c r="K93" s="18"/>
      <c r="L93" s="18"/>
      <c r="M93" s="18"/>
      <c r="N93" s="18"/>
      <c r="O93" s="18"/>
      <c r="P93" s="26">
        <f t="shared" si="9"/>
        <v>0</v>
      </c>
      <c r="Q93" s="26">
        <f t="shared" si="1"/>
        <v>0</v>
      </c>
    </row>
    <row r="94" spans="1:17" hidden="1" x14ac:dyDescent="0.25">
      <c r="A94" s="4" t="s">
        <v>54</v>
      </c>
      <c r="B94" s="18">
        <v>0</v>
      </c>
      <c r="C94" s="18">
        <v>0</v>
      </c>
      <c r="D94" s="18">
        <v>0</v>
      </c>
      <c r="E94" s="18">
        <v>0</v>
      </c>
      <c r="F94" s="18"/>
      <c r="G94" s="18"/>
      <c r="H94" s="18"/>
      <c r="I94" s="18"/>
      <c r="J94" s="23"/>
      <c r="K94" s="18"/>
      <c r="L94" s="18"/>
      <c r="M94" s="18"/>
      <c r="N94" s="18"/>
      <c r="O94" s="18"/>
      <c r="P94" s="26">
        <f t="shared" si="9"/>
        <v>0</v>
      </c>
      <c r="Q94" s="26">
        <f t="shared" si="1"/>
        <v>0</v>
      </c>
    </row>
    <row r="95" spans="1:17" hidden="1" x14ac:dyDescent="0.25">
      <c r="A95" s="4" t="s">
        <v>55</v>
      </c>
      <c r="B95" s="18">
        <v>0</v>
      </c>
      <c r="C95" s="18">
        <v>0</v>
      </c>
      <c r="D95" s="18">
        <v>0</v>
      </c>
      <c r="E95" s="18">
        <v>0</v>
      </c>
      <c r="F95" s="18"/>
      <c r="G95" s="18"/>
      <c r="H95" s="18"/>
      <c r="I95" s="18"/>
      <c r="J95" s="23"/>
      <c r="K95" s="18"/>
      <c r="L95" s="18"/>
      <c r="M95" s="18"/>
      <c r="N95" s="18"/>
      <c r="O95" s="18"/>
      <c r="P95" s="26">
        <f t="shared" si="9"/>
        <v>0</v>
      </c>
      <c r="Q95" s="26">
        <f t="shared" si="1"/>
        <v>0</v>
      </c>
    </row>
    <row r="96" spans="1:17" hidden="1" x14ac:dyDescent="0.25">
      <c r="A96" s="4" t="s">
        <v>56</v>
      </c>
      <c r="B96" s="18">
        <v>0</v>
      </c>
      <c r="C96" s="18">
        <v>0</v>
      </c>
      <c r="D96" s="18">
        <v>0</v>
      </c>
      <c r="E96" s="18">
        <v>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26">
        <f t="shared" si="9"/>
        <v>0</v>
      </c>
      <c r="Q96" s="26">
        <f t="shared" si="1"/>
        <v>0</v>
      </c>
    </row>
    <row r="97" spans="1:17" hidden="1" x14ac:dyDescent="0.25">
      <c r="A97" s="4" t="s">
        <v>57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/>
      <c r="H97" s="18"/>
      <c r="I97" s="18"/>
      <c r="J97" s="18"/>
      <c r="K97" s="18"/>
      <c r="L97" s="18"/>
      <c r="M97" s="18"/>
      <c r="N97" s="18"/>
      <c r="O97" s="18"/>
      <c r="P97" s="26">
        <f t="shared" si="9"/>
        <v>0</v>
      </c>
      <c r="Q97" s="26">
        <f t="shared" si="1"/>
        <v>0</v>
      </c>
    </row>
    <row r="98" spans="1:17" hidden="1" x14ac:dyDescent="0.25">
      <c r="A98" s="3" t="s">
        <v>58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26">
        <f t="shared" si="9"/>
        <v>0</v>
      </c>
      <c r="Q98" s="26">
        <f t="shared" si="1"/>
        <v>0</v>
      </c>
    </row>
    <row r="99" spans="1:17" hidden="1" x14ac:dyDescent="0.25">
      <c r="A99" s="4" t="s">
        <v>59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26">
        <f t="shared" si="9"/>
        <v>0</v>
      </c>
      <c r="Q99" s="26">
        <f t="shared" si="1"/>
        <v>0</v>
      </c>
    </row>
    <row r="100" spans="1:17" hidden="1" x14ac:dyDescent="0.25">
      <c r="A100" s="4" t="s">
        <v>60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26">
        <f t="shared" si="9"/>
        <v>0</v>
      </c>
      <c r="Q100" s="26">
        <f t="shared" si="1"/>
        <v>0</v>
      </c>
    </row>
    <row r="101" spans="1:17" hidden="1" x14ac:dyDescent="0.25">
      <c r="A101" s="3" t="s">
        <v>61</v>
      </c>
      <c r="B101" s="18">
        <v>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26">
        <f t="shared" si="9"/>
        <v>0</v>
      </c>
      <c r="Q101" s="26">
        <f t="shared" si="1"/>
        <v>0</v>
      </c>
    </row>
    <row r="102" spans="1:17" hidden="1" x14ac:dyDescent="0.25">
      <c r="A102" s="4" t="s">
        <v>62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26">
        <f t="shared" si="9"/>
        <v>0</v>
      </c>
      <c r="Q102" s="26">
        <f t="shared" si="1"/>
        <v>0</v>
      </c>
    </row>
    <row r="103" spans="1:17" hidden="1" x14ac:dyDescent="0.25">
      <c r="A103" s="4" t="s">
        <v>63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26">
        <f t="shared" si="9"/>
        <v>0</v>
      </c>
      <c r="Q103" s="26">
        <f t="shared" si="1"/>
        <v>0</v>
      </c>
    </row>
    <row r="104" spans="1:17" x14ac:dyDescent="0.25">
      <c r="A104" s="4" t="s">
        <v>64</v>
      </c>
      <c r="B104" s="18">
        <v>0</v>
      </c>
      <c r="C104" s="18">
        <v>600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26">
        <f>SUM(D104:O104)</f>
        <v>0</v>
      </c>
      <c r="Q104" s="26">
        <f t="shared" si="1"/>
        <v>600</v>
      </c>
    </row>
    <row r="105" spans="1:17" hidden="1" x14ac:dyDescent="0.25">
      <c r="A105" s="1" t="s">
        <v>67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2">
        <f>SUM(D105:O105)</f>
        <v>0</v>
      </c>
      <c r="Q105" s="26">
        <f t="shared" si="1"/>
        <v>0</v>
      </c>
    </row>
    <row r="106" spans="1:17" hidden="1" x14ac:dyDescent="0.25">
      <c r="A106" s="3" t="s">
        <v>68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26">
        <f t="shared" ref="P106:P113" si="11">SUM(D106:O106)</f>
        <v>0</v>
      </c>
      <c r="Q106" s="26">
        <f t="shared" ref="Q106:Q113" si="12">SUM(B106:P106)</f>
        <v>0</v>
      </c>
    </row>
    <row r="107" spans="1:17" hidden="1" x14ac:dyDescent="0.25">
      <c r="A107" s="4" t="s">
        <v>69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26">
        <f t="shared" si="11"/>
        <v>0</v>
      </c>
      <c r="Q107" s="26">
        <f t="shared" si="12"/>
        <v>0</v>
      </c>
    </row>
    <row r="108" spans="1:17" hidden="1" x14ac:dyDescent="0.25">
      <c r="A108" s="4" t="s">
        <v>70</v>
      </c>
      <c r="B108" s="18">
        <v>0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26">
        <f t="shared" si="11"/>
        <v>0</v>
      </c>
      <c r="Q108" s="26">
        <f t="shared" si="12"/>
        <v>0</v>
      </c>
    </row>
    <row r="109" spans="1:17" hidden="1" x14ac:dyDescent="0.25">
      <c r="A109" s="3" t="s">
        <v>71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26">
        <f t="shared" si="11"/>
        <v>0</v>
      </c>
      <c r="Q109" s="26">
        <f t="shared" si="12"/>
        <v>0</v>
      </c>
    </row>
    <row r="110" spans="1:17" hidden="1" x14ac:dyDescent="0.25">
      <c r="A110" s="4" t="s">
        <v>72</v>
      </c>
      <c r="B110" s="18">
        <v>0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26">
        <f t="shared" si="11"/>
        <v>0</v>
      </c>
      <c r="Q110" s="26">
        <f t="shared" si="12"/>
        <v>0</v>
      </c>
    </row>
    <row r="111" spans="1:17" hidden="1" x14ac:dyDescent="0.25">
      <c r="A111" s="4" t="s">
        <v>73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26">
        <f t="shared" si="11"/>
        <v>0</v>
      </c>
      <c r="Q111" s="26">
        <f t="shared" si="12"/>
        <v>0</v>
      </c>
    </row>
    <row r="112" spans="1:17" hidden="1" x14ac:dyDescent="0.25">
      <c r="A112" s="3" t="s">
        <v>74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26">
        <f t="shared" si="11"/>
        <v>0</v>
      </c>
      <c r="Q112" s="26">
        <f t="shared" si="12"/>
        <v>0</v>
      </c>
    </row>
    <row r="113" spans="1:17" hidden="1" x14ac:dyDescent="0.25">
      <c r="A113" s="4" t="s">
        <v>75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26">
        <f t="shared" si="11"/>
        <v>0</v>
      </c>
      <c r="Q113" s="26">
        <f t="shared" si="12"/>
        <v>0</v>
      </c>
    </row>
    <row r="114" spans="1:17" x14ac:dyDescent="0.25">
      <c r="A114" s="29" t="s">
        <v>65</v>
      </c>
      <c r="B114" s="32">
        <f>+B83+B67+B55+B39+B45</f>
        <v>155000000</v>
      </c>
      <c r="C114" s="32">
        <f>+C83+C67+C55+C39+C45</f>
        <v>181084315.70999998</v>
      </c>
      <c r="D114" s="32">
        <f>+D83+D67+D55+D39</f>
        <v>5534540.3300000001</v>
      </c>
      <c r="E114" s="32">
        <f>+E83+E67+E55+E39</f>
        <v>6014307.2199999997</v>
      </c>
      <c r="F114" s="32">
        <f>+F83+F67+F55+F39</f>
        <v>9245189.0099999998</v>
      </c>
      <c r="G114" s="32">
        <f>+G83+G67+G55+G39</f>
        <v>8292269.6900000004</v>
      </c>
      <c r="H114" s="32">
        <f>+H83+H67+H55+H39</f>
        <v>7133800.6500000004</v>
      </c>
      <c r="I114" s="32">
        <f>+I83+I55+I39</f>
        <v>11646291.58</v>
      </c>
      <c r="J114" s="32">
        <f>+J83+J67+J55+J39</f>
        <v>8614393.75</v>
      </c>
      <c r="K114" s="32">
        <f>+K83+K67+K55+K39</f>
        <v>10609364.370000001</v>
      </c>
      <c r="L114" s="32">
        <f>+L83+L67+L55+L39</f>
        <v>8475773.2300000004</v>
      </c>
      <c r="M114" s="32">
        <f>+M83+M67+M55+M39</f>
        <v>8110260.0899999999</v>
      </c>
      <c r="N114" s="32">
        <f>+N83+N67+N55+N39</f>
        <v>19233246.939999998</v>
      </c>
      <c r="O114" s="32">
        <f>+O83+O67+O55+O39</f>
        <v>9867366.3200000003</v>
      </c>
      <c r="P114" s="32">
        <f>+D114+E114+F114+G114+H114+I114+J114+K114+L114+M114+N114+O114</f>
        <v>112776803.18000001</v>
      </c>
    </row>
    <row r="120" spans="1:17" x14ac:dyDescent="0.25">
      <c r="A120" t="s">
        <v>103</v>
      </c>
      <c r="B120" s="18"/>
      <c r="F120" t="s">
        <v>115</v>
      </c>
      <c r="G120" s="25"/>
      <c r="H120" s="25"/>
    </row>
    <row r="121" spans="1:17" x14ac:dyDescent="0.25">
      <c r="A121" t="s">
        <v>110</v>
      </c>
      <c r="B121" s="18"/>
      <c r="G121" s="25" t="s">
        <v>111</v>
      </c>
      <c r="H121" s="25"/>
    </row>
    <row r="122" spans="1:17" x14ac:dyDescent="0.25">
      <c r="A122" s="24" t="s">
        <v>112</v>
      </c>
      <c r="B122" s="18"/>
      <c r="G122" s="28" t="s">
        <v>121</v>
      </c>
      <c r="H122" s="25"/>
    </row>
    <row r="123" spans="1:17" x14ac:dyDescent="0.25">
      <c r="A123" t="s">
        <v>113</v>
      </c>
      <c r="B123" s="18"/>
      <c r="G123" s="25" t="s">
        <v>114</v>
      </c>
      <c r="H123" s="25"/>
    </row>
    <row r="124" spans="1:17" ht="15.75" thickBot="1" x14ac:dyDescent="0.3"/>
    <row r="125" spans="1:17" ht="15.75" thickBot="1" x14ac:dyDescent="0.3">
      <c r="A125" s="17" t="s">
        <v>95</v>
      </c>
    </row>
    <row r="126" spans="1:17" ht="30.75" thickBot="1" x14ac:dyDescent="0.3">
      <c r="A126" s="15" t="s">
        <v>96</v>
      </c>
    </row>
    <row r="127" spans="1:17" ht="60.75" thickBot="1" x14ac:dyDescent="0.3">
      <c r="A127" s="16" t="s">
        <v>97</v>
      </c>
    </row>
  </sheetData>
  <autoFilter ref="Q3:Q129" xr:uid="{00000000-0001-0000-0100-000000000000}">
    <filterColumn colId="0">
      <filters blank="1">
        <filter val="1,043,555.88"/>
        <filter val="1,229,131.34"/>
        <filter val="1,415,238.76"/>
        <filter val="11,781,429.95"/>
        <filter val="11,864,829.27"/>
        <filter val="2,581,738.40"/>
        <filter val="200,000.00"/>
        <filter val="21,009,500.69"/>
        <filter val="21,500.00"/>
        <filter val="22,554,637.46"/>
        <filter val="228,464.80"/>
        <filter val="25,504,891.70"/>
        <filter val="3,088,381.76"/>
        <filter val="3,608,443.10"/>
        <filter val="3,886,446.92"/>
        <filter val="30,217,013.91"/>
        <filter val="300,000.00"/>
        <filter val="304,143,048.06"/>
        <filter val="36,740,518.18"/>
        <filter val="395,516,293.82"/>
        <filter val="4,364,461.80"/>
        <filter val="4,861,777.26"/>
        <filter val="42,393,939.22"/>
        <filter val="48,479,306.54"/>
        <filter val="5,083,829.35"/>
        <filter val="5,584,460.64"/>
        <filter val="553,874.78"/>
        <filter val="558,500.80"/>
        <filter val="6,785,500.00"/>
        <filter val="600.00"/>
        <filter val="670,000.00"/>
        <filter val="7,651,404.81"/>
        <filter val="720,000.00"/>
        <filter val="78,583,575.45"/>
        <filter val="8,261,770.56"/>
        <filter val="870,500.00"/>
        <filter val="9,322,275.44"/>
        <filter val="91,657,074.29"/>
      </filters>
    </filterColumn>
  </autoFilter>
  <mergeCells count="36">
    <mergeCell ref="B11:F11"/>
    <mergeCell ref="A64:A65"/>
    <mergeCell ref="B64:B65"/>
    <mergeCell ref="C64:C65"/>
    <mergeCell ref="D64:P64"/>
    <mergeCell ref="B29:E29"/>
    <mergeCell ref="B30:E30"/>
    <mergeCell ref="B31:E31"/>
    <mergeCell ref="B32:E32"/>
    <mergeCell ref="B34:E34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23:E23"/>
    <mergeCell ref="A7:P7"/>
    <mergeCell ref="D36:P36"/>
    <mergeCell ref="A3:P3"/>
    <mergeCell ref="A4:P4"/>
    <mergeCell ref="A36:A37"/>
    <mergeCell ref="B36:B37"/>
    <mergeCell ref="C36:C37"/>
    <mergeCell ref="A5:P5"/>
    <mergeCell ref="A6:P6"/>
    <mergeCell ref="B12:E12"/>
    <mergeCell ref="B13:E13"/>
    <mergeCell ref="B14:E14"/>
    <mergeCell ref="B15:E15"/>
    <mergeCell ref="B16:E16"/>
    <mergeCell ref="B17:E17"/>
    <mergeCell ref="B18:E18"/>
  </mergeCells>
  <pageMargins left="0.25" right="0.25" top="0.75" bottom="0.75" header="0.3" footer="0.3"/>
  <pageSetup paperSize="5" scale="53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102"/>
  <sheetViews>
    <sheetView showGridLines="0" topLeftCell="A31" zoomScaleNormal="100" workbookViewId="0">
      <selection activeCell="B90" sqref="B90"/>
    </sheetView>
  </sheetViews>
  <sheetFormatPr baseColWidth="10" defaultColWidth="11.42578125" defaultRowHeight="15" x14ac:dyDescent="0.25"/>
  <cols>
    <col min="1" max="1" width="97.7109375" customWidth="1"/>
    <col min="2" max="2" width="19" style="18" customWidth="1"/>
    <col min="3" max="3" width="17.85546875" style="18" customWidth="1"/>
    <col min="4" max="5" width="15.85546875" style="18" customWidth="1"/>
    <col min="6" max="6" width="15.7109375" style="18" customWidth="1"/>
    <col min="7" max="7" width="18.28515625" style="18" customWidth="1"/>
    <col min="8" max="8" width="16.5703125" style="18" customWidth="1"/>
    <col min="9" max="9" width="16.7109375" style="18" customWidth="1"/>
    <col min="10" max="10" width="17.5703125" style="18" customWidth="1"/>
    <col min="11" max="11" width="19" style="18" customWidth="1"/>
    <col min="12" max="12" width="18.7109375" style="18" customWidth="1"/>
    <col min="13" max="13" width="18" style="18" customWidth="1"/>
    <col min="14" max="14" width="16" style="18" customWidth="1"/>
    <col min="15" max="15" width="16.7109375" customWidth="1"/>
  </cols>
  <sheetData>
    <row r="3" spans="1:16" ht="28.5" customHeight="1" x14ac:dyDescent="0.25">
      <c r="A3" s="51" t="s">
        <v>101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1" customHeight="1" x14ac:dyDescent="0.25">
      <c r="A4" s="37" t="s">
        <v>102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5.75" x14ac:dyDescent="0.25">
      <c r="A5" s="46">
        <v>2022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5"/>
      <c r="P5" s="25"/>
    </row>
    <row r="6" spans="1:16" ht="15.75" customHeight="1" x14ac:dyDescent="0.25">
      <c r="A6" s="41" t="s">
        <v>92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5"/>
      <c r="P6" s="25"/>
    </row>
    <row r="7" spans="1:16" ht="15.75" customHeight="1" x14ac:dyDescent="0.25">
      <c r="A7" s="42" t="s">
        <v>77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5"/>
      <c r="P7" s="25"/>
    </row>
    <row r="9" spans="1:16" ht="23.25" customHeight="1" x14ac:dyDescent="0.25">
      <c r="A9" s="5" t="s">
        <v>66</v>
      </c>
      <c r="B9" s="19" t="s">
        <v>79</v>
      </c>
      <c r="C9" s="19" t="s">
        <v>80</v>
      </c>
      <c r="D9" s="19" t="s">
        <v>81</v>
      </c>
      <c r="E9" s="19" t="s">
        <v>82</v>
      </c>
      <c r="F9" s="20" t="s">
        <v>83</v>
      </c>
      <c r="G9" s="19" t="s">
        <v>84</v>
      </c>
      <c r="H9" s="20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9" t="s">
        <v>78</v>
      </c>
    </row>
    <row r="10" spans="1:16" x14ac:dyDescent="0.25">
      <c r="A10" s="1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6" x14ac:dyDescent="0.25">
      <c r="A11" s="3" t="s">
        <v>1</v>
      </c>
      <c r="B11" s="23">
        <f>+B12+B13+B14+B15</f>
        <v>5475691.4299999997</v>
      </c>
      <c r="C11" s="23">
        <f t="shared" ref="C11:N11" si="0">+C12+C13+C14+C15</f>
        <v>5737690.8799999999</v>
      </c>
      <c r="D11" s="23">
        <f>+D12+D13+D14+D15</f>
        <v>8670984.8300000001</v>
      </c>
      <c r="E11" s="23">
        <f>+E12+E13+E14+E15</f>
        <v>6340967.2799999993</v>
      </c>
      <c r="F11" s="23">
        <f>+F12+F13+F14+F15</f>
        <v>7075654.8200000003</v>
      </c>
      <c r="G11" s="23">
        <f t="shared" si="0"/>
        <v>10160482.18</v>
      </c>
      <c r="H11" s="23">
        <f>+H12+H13+H14+H15</f>
        <v>6659260.8200000003</v>
      </c>
      <c r="I11" s="23">
        <f>+I12+I13+I14+I15</f>
        <v>7608170.6899999995</v>
      </c>
      <c r="J11" s="23">
        <f t="shared" si="0"/>
        <v>7163333.5200000005</v>
      </c>
      <c r="K11" s="23">
        <f>+K12+K13+K14+K15</f>
        <v>6968513.9800000004</v>
      </c>
      <c r="L11" s="23">
        <f t="shared" si="0"/>
        <v>17765919.100000001</v>
      </c>
      <c r="M11" s="23">
        <f>+M12+M13+M14+M15</f>
        <v>7336688.9299999997</v>
      </c>
      <c r="N11" s="23">
        <f t="shared" si="0"/>
        <v>96963358.459999993</v>
      </c>
    </row>
    <row r="12" spans="1:16" x14ac:dyDescent="0.25">
      <c r="A12" s="4" t="s">
        <v>2</v>
      </c>
      <c r="B12" s="18">
        <v>4706360</v>
      </c>
      <c r="C12" s="18">
        <v>4931690</v>
      </c>
      <c r="D12" s="18">
        <v>7639978.3399999999</v>
      </c>
      <c r="E12" s="18">
        <v>5340655.3499999996</v>
      </c>
      <c r="F12" s="18">
        <v>5146300</v>
      </c>
      <c r="G12" s="35">
        <v>5438484.4400000004</v>
      </c>
      <c r="H12" s="18">
        <v>5740350</v>
      </c>
      <c r="I12" s="35">
        <v>6597247.3700000001</v>
      </c>
      <c r="J12" s="35">
        <v>6187089.2300000004</v>
      </c>
      <c r="K12" s="35">
        <v>6015303.5099999998</v>
      </c>
      <c r="L12" s="35">
        <v>11240849.93</v>
      </c>
      <c r="M12" s="35">
        <v>6205268.5800000001</v>
      </c>
      <c r="N12" s="18">
        <f>SUM(B12:M12)</f>
        <v>75189576.749999985</v>
      </c>
    </row>
    <row r="13" spans="1:16" x14ac:dyDescent="0.25">
      <c r="A13" s="4" t="s">
        <v>3</v>
      </c>
      <c r="B13" s="18">
        <v>51000</v>
      </c>
      <c r="C13" s="22">
        <v>65349.33</v>
      </c>
      <c r="D13" s="18">
        <v>73100.820000000007</v>
      </c>
      <c r="E13" s="18">
        <v>225381.34</v>
      </c>
      <c r="F13" s="18">
        <v>1143404.21</v>
      </c>
      <c r="G13" s="35">
        <v>3892914.47</v>
      </c>
      <c r="H13" s="18">
        <v>41894.69</v>
      </c>
      <c r="I13" s="35">
        <v>112376.6</v>
      </c>
      <c r="J13" s="35">
        <v>75007.39</v>
      </c>
      <c r="K13" s="35">
        <v>61973.57</v>
      </c>
      <c r="L13" s="35">
        <v>5642404.9199999999</v>
      </c>
      <c r="M13" s="35">
        <v>233417.39</v>
      </c>
      <c r="N13" s="18">
        <f>SUM(B13:M13)</f>
        <v>11618224.73</v>
      </c>
    </row>
    <row r="14" spans="1:16" hidden="1" x14ac:dyDescent="0.25">
      <c r="A14" s="4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31"/>
      <c r="N14" s="18">
        <f>SUM(B14:M14)</f>
        <v>0</v>
      </c>
      <c r="O14" s="14"/>
    </row>
    <row r="15" spans="1:16" x14ac:dyDescent="0.25">
      <c r="A15" s="4" t="s">
        <v>6</v>
      </c>
      <c r="B15" s="18">
        <v>718331.43</v>
      </c>
      <c r="C15" s="18">
        <v>740651.55</v>
      </c>
      <c r="D15" s="18">
        <v>957905.67</v>
      </c>
      <c r="E15" s="18">
        <v>774930.59</v>
      </c>
      <c r="F15" s="18">
        <v>785950.61</v>
      </c>
      <c r="G15" s="35">
        <v>829083.27</v>
      </c>
      <c r="H15" s="18">
        <v>877016.13</v>
      </c>
      <c r="I15" s="35">
        <v>898546.72</v>
      </c>
      <c r="J15" s="35">
        <v>901236.9</v>
      </c>
      <c r="K15" s="35">
        <v>891236.9</v>
      </c>
      <c r="L15" s="35">
        <v>882664.25</v>
      </c>
      <c r="M15" s="35">
        <v>898002.96</v>
      </c>
      <c r="N15" s="18">
        <f>SUM(B15:M15)</f>
        <v>10155556.98</v>
      </c>
    </row>
    <row r="16" spans="1:16" x14ac:dyDescent="0.25">
      <c r="A16" s="3" t="s">
        <v>7</v>
      </c>
      <c r="B16" s="23">
        <f>+B17+B18+B19+B20+B21+B22+B23+B24+B25</f>
        <v>410765.27</v>
      </c>
      <c r="C16" s="23">
        <f t="shared" ref="C16:J16" si="1">+C17+C18+C19+C20+C21+C22+C23+C24+C25</f>
        <v>1132764.24</v>
      </c>
      <c r="D16" s="23">
        <f>+D17+D18+D19+D20+D21+D22+D23+D24+D25</f>
        <v>601697.82999999996</v>
      </c>
      <c r="E16" s="23">
        <f>+E17+E18+E19+E20+E21+E22+E23+E24+E25+E26</f>
        <v>2924053.2300000004</v>
      </c>
      <c r="F16" s="23">
        <f>+F17+F18+F19+F20+F21+F22+F23+F24+F25+F26</f>
        <v>951792.18</v>
      </c>
      <c r="G16" s="23">
        <f>+G17+G18+G19+G20+G21+G22+G23+G25+G24+G26</f>
        <v>-1500262.74</v>
      </c>
      <c r="H16" s="23">
        <f>+H17+H18+H19+H20+H21+H22+H23+H24+H25+H26</f>
        <v>2128185.75</v>
      </c>
      <c r="I16" s="23">
        <f>+I17+I18+I19+I20+I21+I22+I23+I24+I25+I26</f>
        <v>3214978.18</v>
      </c>
      <c r="J16" s="23">
        <f t="shared" si="1"/>
        <v>2072555.68</v>
      </c>
      <c r="K16" s="23">
        <f>+K17+K18+K19+K20+K21+K22+K23+K24+K25+K26</f>
        <v>2110539.7800000003</v>
      </c>
      <c r="L16" s="23">
        <f>+L17+L18+L19+L20+L21+L22+L23+L24+L25+L26</f>
        <v>1320551.3199999998</v>
      </c>
      <c r="M16" s="23">
        <f>+M17+M18+M19+M20+M21+M22+M23+M24+M25+M26</f>
        <v>2131108.63</v>
      </c>
      <c r="N16" s="23">
        <f>SUM(B16:M16)</f>
        <v>17498729.349999998</v>
      </c>
    </row>
    <row r="17" spans="1:14" x14ac:dyDescent="0.25">
      <c r="A17" s="34" t="str">
        <f>+'P1 Presupuesto Aprobado'!A19</f>
        <v>2.2.1 - SERVICIOS BÁSICOS</v>
      </c>
      <c r="B17" s="31">
        <v>401147.01</v>
      </c>
      <c r="C17" s="31">
        <v>600184.38</v>
      </c>
      <c r="D17" s="31">
        <v>368732.66</v>
      </c>
      <c r="E17" s="31">
        <v>1127814.31</v>
      </c>
      <c r="F17" s="31">
        <v>797971.92</v>
      </c>
      <c r="G17" s="35">
        <v>0</v>
      </c>
      <c r="H17" s="23">
        <v>1404303.57</v>
      </c>
      <c r="I17" s="35">
        <v>246555.87</v>
      </c>
      <c r="J17" s="35">
        <v>1426555.87</v>
      </c>
      <c r="K17" s="35">
        <v>864728.92</v>
      </c>
      <c r="L17" s="35">
        <v>785460.84</v>
      </c>
      <c r="M17" s="35">
        <v>899049.39</v>
      </c>
      <c r="N17" s="18">
        <f>SUM(B17:M17)</f>
        <v>8922504.7400000002</v>
      </c>
    </row>
    <row r="18" spans="1:14" x14ac:dyDescent="0.25">
      <c r="A18" s="4" t="s">
        <v>9</v>
      </c>
      <c r="C18" s="18">
        <v>84363.55</v>
      </c>
      <c r="D18" s="18">
        <v>223346.91</v>
      </c>
      <c r="E18" s="18">
        <v>74448.97</v>
      </c>
      <c r="H18" s="18">
        <v>55669.38</v>
      </c>
      <c r="I18" s="35">
        <v>204990.4</v>
      </c>
      <c r="J18" s="35">
        <v>9278.23</v>
      </c>
      <c r="K18" s="35">
        <v>9278.23</v>
      </c>
      <c r="L18" s="35">
        <v>9278.23</v>
      </c>
      <c r="M18" s="35">
        <v>12110.23</v>
      </c>
      <c r="N18" s="18">
        <f t="shared" ref="N18:N36" si="2">SUM(B18:M18)</f>
        <v>682764.13</v>
      </c>
    </row>
    <row r="19" spans="1:14" x14ac:dyDescent="0.25">
      <c r="A19" s="4" t="s">
        <v>10</v>
      </c>
      <c r="I19" s="35">
        <v>219995</v>
      </c>
      <c r="K19" s="35">
        <v>154300</v>
      </c>
      <c r="M19" s="35">
        <v>185074.2</v>
      </c>
      <c r="N19" s="18">
        <f t="shared" si="2"/>
        <v>559369.19999999995</v>
      </c>
    </row>
    <row r="20" spans="1:14" x14ac:dyDescent="0.25">
      <c r="A20" s="4" t="s">
        <v>11</v>
      </c>
      <c r="E20" s="18">
        <v>6135.99</v>
      </c>
      <c r="F20" s="35">
        <v>3540</v>
      </c>
      <c r="G20" s="35">
        <v>2360</v>
      </c>
      <c r="H20" s="18">
        <v>3501</v>
      </c>
      <c r="I20" s="35">
        <v>35418</v>
      </c>
      <c r="J20">
        <v>309.39999999999998</v>
      </c>
      <c r="K20" s="35">
        <v>28574.45</v>
      </c>
      <c r="L20" s="35">
        <v>4425</v>
      </c>
      <c r="M20" s="35">
        <v>10669.05</v>
      </c>
      <c r="N20" s="18">
        <f t="shared" si="2"/>
        <v>94932.89</v>
      </c>
    </row>
    <row r="21" spans="1:14" hidden="1" x14ac:dyDescent="0.25">
      <c r="A21" s="4" t="s">
        <v>118</v>
      </c>
      <c r="K21" s="35"/>
      <c r="N21" s="18">
        <f t="shared" si="2"/>
        <v>0</v>
      </c>
    </row>
    <row r="22" spans="1:14" x14ac:dyDescent="0.25">
      <c r="A22" s="4" t="s">
        <v>12</v>
      </c>
      <c r="E22" s="18">
        <v>13806</v>
      </c>
      <c r="K22" s="35">
        <v>69000</v>
      </c>
      <c r="L22" s="35">
        <v>33988.25</v>
      </c>
      <c r="M22" s="35">
        <v>47974</v>
      </c>
      <c r="N22" s="18">
        <f t="shared" si="2"/>
        <v>164768.25</v>
      </c>
    </row>
    <row r="23" spans="1:14" x14ac:dyDescent="0.25">
      <c r="A23" s="4" t="s">
        <v>13</v>
      </c>
      <c r="B23" s="18">
        <v>9618.26</v>
      </c>
      <c r="C23" s="18">
        <v>426016.31</v>
      </c>
      <c r="D23" s="18">
        <v>9618.26</v>
      </c>
      <c r="E23" s="18">
        <v>28592.26</v>
      </c>
      <c r="F23" s="35">
        <v>9618.26</v>
      </c>
      <c r="G23" s="35">
        <v>19105.259999999998</v>
      </c>
      <c r="H23" s="18">
        <v>8443</v>
      </c>
      <c r="I23" s="35">
        <v>37721.26</v>
      </c>
      <c r="J23" s="35">
        <v>383437.88</v>
      </c>
      <c r="K23" s="35">
        <v>22237.35</v>
      </c>
      <c r="L23" s="35"/>
      <c r="M23" s="35">
        <v>65652.88</v>
      </c>
      <c r="N23" s="18">
        <f>SUM(B23:M23)</f>
        <v>1020060.98</v>
      </c>
    </row>
    <row r="24" spans="1:14" x14ac:dyDescent="0.25">
      <c r="A24" s="4" t="s">
        <v>14</v>
      </c>
      <c r="C24" s="18">
        <v>21000</v>
      </c>
      <c r="I24" s="35">
        <v>14910.01</v>
      </c>
      <c r="J24" s="35">
        <v>109386</v>
      </c>
      <c r="K24" s="35">
        <v>31010.400000000001</v>
      </c>
      <c r="L24" s="35">
        <v>330400</v>
      </c>
      <c r="M24" s="35">
        <v>1800</v>
      </c>
      <c r="N24" s="18">
        <f t="shared" si="2"/>
        <v>508506.41000000003</v>
      </c>
    </row>
    <row r="25" spans="1:14" x14ac:dyDescent="0.25">
      <c r="A25" s="4" t="s">
        <v>15</v>
      </c>
      <c r="C25" s="18">
        <v>1200</v>
      </c>
      <c r="E25" s="18">
        <v>1585918</v>
      </c>
      <c r="F25" s="18">
        <v>42250</v>
      </c>
      <c r="G25" s="35">
        <v>-1584268</v>
      </c>
      <c r="H25" s="18">
        <v>63720</v>
      </c>
      <c r="I25" s="35">
        <v>1816970.21</v>
      </c>
      <c r="J25" s="35">
        <v>143588.29999999999</v>
      </c>
      <c r="K25" s="35">
        <v>21736.63</v>
      </c>
      <c r="L25" s="35">
        <v>29500</v>
      </c>
      <c r="M25" s="35">
        <v>791958.88</v>
      </c>
      <c r="N25" s="18">
        <f t="shared" si="2"/>
        <v>2912574.0199999996</v>
      </c>
    </row>
    <row r="26" spans="1:14" x14ac:dyDescent="0.25">
      <c r="A26" s="4" t="s">
        <v>16</v>
      </c>
      <c r="E26" s="18">
        <v>87337.7</v>
      </c>
      <c r="F26" s="18">
        <v>98412</v>
      </c>
      <c r="G26" s="35">
        <v>62540</v>
      </c>
      <c r="H26" s="18">
        <v>592548.80000000005</v>
      </c>
      <c r="I26" s="35">
        <v>638417.43000000005</v>
      </c>
      <c r="K26" s="35">
        <v>909673.8</v>
      </c>
      <c r="L26" s="35">
        <v>127499</v>
      </c>
      <c r="M26" s="35">
        <v>116820</v>
      </c>
      <c r="N26" s="18">
        <f t="shared" si="2"/>
        <v>2633248.7300000004</v>
      </c>
    </row>
    <row r="27" spans="1:14" x14ac:dyDescent="0.25">
      <c r="A27" s="3" t="s">
        <v>17</v>
      </c>
      <c r="B27" s="18">
        <v>0</v>
      </c>
      <c r="C27" s="23">
        <f>+C28+C29+C30+C31+C32+C33+C34+C35</f>
        <v>0</v>
      </c>
      <c r="D27" s="23">
        <f t="shared" ref="D27" si="3">+D28+D29+D30+D31+D32+D33+D34+D35</f>
        <v>329671.59999999998</v>
      </c>
      <c r="E27" s="23">
        <f t="shared" ref="E27:J27" si="4">+E28+E29+E30+E31+E32+E33+E34+E35+E36</f>
        <v>812807.43</v>
      </c>
      <c r="F27" s="23">
        <f t="shared" si="4"/>
        <v>820647.6</v>
      </c>
      <c r="G27" s="23">
        <f t="shared" si="4"/>
        <v>1485809.4</v>
      </c>
      <c r="H27" s="23">
        <f t="shared" si="4"/>
        <v>2408923.5599999996</v>
      </c>
      <c r="I27" s="23">
        <f t="shared" si="4"/>
        <v>1627341.17</v>
      </c>
      <c r="J27" s="23">
        <f t="shared" si="4"/>
        <v>1241402.6000000001</v>
      </c>
      <c r="K27" s="23">
        <f>+K28+K29+K30+K31+K32+K33+K34+K35+K36</f>
        <v>799752.03</v>
      </c>
      <c r="L27" s="23">
        <f>+L28+L29+L30+L31+L32+L33+L34+L35+L36</f>
        <v>1153852.6099999999</v>
      </c>
      <c r="M27" s="23">
        <f>+M28+M29+M30+M32+M33+M34+M36</f>
        <v>1548598.2799999998</v>
      </c>
    </row>
    <row r="28" spans="1:14" x14ac:dyDescent="0.25">
      <c r="A28" s="4" t="s">
        <v>18</v>
      </c>
      <c r="B28" s="18">
        <v>0</v>
      </c>
      <c r="E28" s="35">
        <v>224111.8</v>
      </c>
      <c r="F28" s="35">
        <v>102677</v>
      </c>
      <c r="G28" s="35">
        <v>6600</v>
      </c>
      <c r="H28" s="35">
        <v>206376.8</v>
      </c>
      <c r="I28" s="35">
        <v>119720</v>
      </c>
      <c r="J28" s="35">
        <v>83415.600000000006</v>
      </c>
      <c r="K28" s="35">
        <v>136547.12</v>
      </c>
      <c r="L28" s="35">
        <v>197922</v>
      </c>
      <c r="M28" s="35">
        <v>73520</v>
      </c>
      <c r="N28" s="18">
        <f t="shared" si="2"/>
        <v>1150890.3199999998</v>
      </c>
    </row>
    <row r="29" spans="1:14" x14ac:dyDescent="0.25">
      <c r="A29" s="4" t="s">
        <v>19</v>
      </c>
      <c r="B29" s="18">
        <v>0</v>
      </c>
      <c r="D29" s="18">
        <v>16071.6</v>
      </c>
      <c r="H29" s="18">
        <v>29116.5</v>
      </c>
      <c r="I29" s="35">
        <v>53592</v>
      </c>
      <c r="J29" s="35">
        <v>771230.3</v>
      </c>
      <c r="N29" s="18">
        <f t="shared" si="2"/>
        <v>870010.4</v>
      </c>
    </row>
    <row r="30" spans="1:14" x14ac:dyDescent="0.25">
      <c r="A30" s="4" t="s">
        <v>20</v>
      </c>
      <c r="B30" s="18">
        <v>0</v>
      </c>
      <c r="E30" s="18">
        <v>178160.25</v>
      </c>
      <c r="G30" s="35">
        <v>1112386</v>
      </c>
      <c r="I30" s="35">
        <v>322801.74</v>
      </c>
      <c r="K30">
        <v>400</v>
      </c>
      <c r="L30" s="35">
        <v>188878.59</v>
      </c>
      <c r="M30" s="35">
        <v>301726</v>
      </c>
      <c r="N30" s="18">
        <f t="shared" si="2"/>
        <v>2104352.58</v>
      </c>
    </row>
    <row r="31" spans="1:14" x14ac:dyDescent="0.25">
      <c r="A31" s="4" t="s">
        <v>21</v>
      </c>
      <c r="B31" s="18">
        <v>0</v>
      </c>
      <c r="H31" s="18">
        <v>13629</v>
      </c>
      <c r="J31" s="35">
        <v>19053.400000000001</v>
      </c>
      <c r="N31" s="18">
        <f t="shared" si="2"/>
        <v>32682.400000000001</v>
      </c>
    </row>
    <row r="32" spans="1:14" x14ac:dyDescent="0.25">
      <c r="A32" s="4" t="s">
        <v>22</v>
      </c>
      <c r="B32" s="18">
        <v>0</v>
      </c>
      <c r="G32" s="35"/>
      <c r="H32" s="35">
        <v>214082.68</v>
      </c>
      <c r="I32" s="35">
        <v>49194.2</v>
      </c>
      <c r="K32" s="35">
        <v>345413.18</v>
      </c>
      <c r="N32" s="18">
        <f t="shared" si="2"/>
        <v>608690.06000000006</v>
      </c>
    </row>
    <row r="33" spans="1:14" x14ac:dyDescent="0.25">
      <c r="A33" s="4" t="s">
        <v>23</v>
      </c>
      <c r="B33" s="18">
        <v>0</v>
      </c>
      <c r="E33" s="18">
        <v>13883.88</v>
      </c>
      <c r="H33" s="18">
        <v>90127.46</v>
      </c>
      <c r="I33" s="35">
        <v>87148.800000000003</v>
      </c>
      <c r="K33" s="35">
        <v>6012.61</v>
      </c>
      <c r="L33" s="35"/>
      <c r="M33" s="35">
        <v>118780.3</v>
      </c>
      <c r="N33" s="18">
        <f t="shared" si="2"/>
        <v>315953.05</v>
      </c>
    </row>
    <row r="34" spans="1:14" x14ac:dyDescent="0.25">
      <c r="A34" s="4" t="s">
        <v>24</v>
      </c>
      <c r="B34" s="18">
        <v>0</v>
      </c>
      <c r="D34" s="35">
        <v>313600</v>
      </c>
      <c r="E34" s="35">
        <v>275453.7</v>
      </c>
      <c r="F34" s="35">
        <v>617000</v>
      </c>
      <c r="G34" s="35">
        <v>9568.74</v>
      </c>
      <c r="H34" s="35">
        <v>497850.61</v>
      </c>
      <c r="I34" s="35">
        <v>481857.7</v>
      </c>
      <c r="J34" s="35">
        <v>12916.88</v>
      </c>
      <c r="K34" s="35">
        <v>41407.839999999997</v>
      </c>
      <c r="L34" s="35">
        <v>620017.65</v>
      </c>
      <c r="M34" s="35">
        <v>690971.58</v>
      </c>
      <c r="N34" s="18">
        <f t="shared" si="2"/>
        <v>3560644.6999999997</v>
      </c>
    </row>
    <row r="35" spans="1:14" hidden="1" x14ac:dyDescent="0.25">
      <c r="A35" s="4" t="s">
        <v>25</v>
      </c>
      <c r="B35" s="18">
        <v>0</v>
      </c>
      <c r="N35" s="18">
        <f t="shared" si="2"/>
        <v>0</v>
      </c>
    </row>
    <row r="36" spans="1:14" x14ac:dyDescent="0.25">
      <c r="A36" s="4" t="s">
        <v>26</v>
      </c>
      <c r="B36" s="18">
        <v>0</v>
      </c>
      <c r="E36" s="35">
        <v>121197.8</v>
      </c>
      <c r="F36" s="35">
        <v>100970.6</v>
      </c>
      <c r="G36" s="35">
        <v>357254.66</v>
      </c>
      <c r="H36" s="35">
        <v>1357740.51</v>
      </c>
      <c r="I36" s="35">
        <v>513026.73</v>
      </c>
      <c r="J36" s="35">
        <v>354786.42</v>
      </c>
      <c r="K36" s="35">
        <v>269971.28000000003</v>
      </c>
      <c r="L36" s="35">
        <v>147034.37</v>
      </c>
      <c r="M36" s="35">
        <v>363600.4</v>
      </c>
      <c r="N36" s="18">
        <f t="shared" si="2"/>
        <v>3585582.77</v>
      </c>
    </row>
    <row r="37" spans="1:14" x14ac:dyDescent="0.25">
      <c r="A37" s="3" t="s">
        <v>27</v>
      </c>
      <c r="B37" s="18">
        <v>0</v>
      </c>
      <c r="C37" s="18">
        <v>0</v>
      </c>
      <c r="D37" s="23">
        <f>+D38+D39+D40+D41+D42+D43+D44+D45</f>
        <v>0</v>
      </c>
      <c r="E37" s="23">
        <f t="shared" ref="E37:M37" si="5">+E38+E39+E40+E41+E42+E43+E44+E45</f>
        <v>0</v>
      </c>
      <c r="F37" s="23">
        <f t="shared" si="5"/>
        <v>0</v>
      </c>
      <c r="G37" s="23">
        <f t="shared" si="5"/>
        <v>0</v>
      </c>
      <c r="H37" s="23">
        <f>+H38</f>
        <v>0</v>
      </c>
      <c r="I37" s="23">
        <f t="shared" si="5"/>
        <v>50000</v>
      </c>
      <c r="J37" s="18">
        <f t="shared" si="5"/>
        <v>0</v>
      </c>
      <c r="K37" s="18">
        <f t="shared" si="5"/>
        <v>0</v>
      </c>
      <c r="L37" s="18">
        <f t="shared" si="5"/>
        <v>0</v>
      </c>
      <c r="M37" s="18">
        <f t="shared" si="5"/>
        <v>0</v>
      </c>
      <c r="N37" s="23">
        <f>+N38+N39+N40+N41+N42+N43+N44+N45+N46+N47+N48+N49+N50+N51+N52</f>
        <v>0</v>
      </c>
    </row>
    <row r="38" spans="1:14" x14ac:dyDescent="0.25">
      <c r="A38" s="4" t="s">
        <v>28</v>
      </c>
      <c r="B38" s="18">
        <v>0</v>
      </c>
      <c r="C38" s="18">
        <v>0</v>
      </c>
      <c r="F38" s="23"/>
      <c r="I38" s="35">
        <v>50000</v>
      </c>
    </row>
    <row r="39" spans="1:14" hidden="1" x14ac:dyDescent="0.25">
      <c r="A39" s="4" t="s">
        <v>29</v>
      </c>
      <c r="B39" s="18">
        <v>0</v>
      </c>
      <c r="C39" s="18">
        <v>0</v>
      </c>
      <c r="D39" s="18">
        <v>0</v>
      </c>
      <c r="E39" s="18">
        <v>0</v>
      </c>
      <c r="F39" s="23"/>
      <c r="G39" s="18">
        <v>0</v>
      </c>
      <c r="H39" s="18">
        <v>0</v>
      </c>
      <c r="I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idden="1" x14ac:dyDescent="0.25">
      <c r="A40" s="4" t="s">
        <v>30</v>
      </c>
      <c r="B40" s="18">
        <v>0</v>
      </c>
      <c r="C40" s="18">
        <v>0</v>
      </c>
      <c r="D40" s="18">
        <v>0</v>
      </c>
      <c r="E40" s="18">
        <v>0</v>
      </c>
      <c r="F40" s="23"/>
      <c r="G40" s="18">
        <v>0</v>
      </c>
      <c r="H40" s="18">
        <v>0</v>
      </c>
      <c r="I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idden="1" x14ac:dyDescent="0.25">
      <c r="A41" s="4" t="s">
        <v>31</v>
      </c>
      <c r="B41" s="18">
        <v>0</v>
      </c>
      <c r="C41" s="18">
        <v>0</v>
      </c>
      <c r="D41" s="18">
        <v>0</v>
      </c>
      <c r="E41" s="18">
        <v>0</v>
      </c>
      <c r="F41" s="23"/>
      <c r="G41" s="18">
        <v>0</v>
      </c>
      <c r="H41" s="18">
        <v>0</v>
      </c>
      <c r="I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idden="1" x14ac:dyDescent="0.25">
      <c r="A42" s="4" t="s">
        <v>32</v>
      </c>
      <c r="B42" s="18">
        <v>0</v>
      </c>
      <c r="C42" s="18">
        <v>0</v>
      </c>
      <c r="D42" s="18">
        <v>0</v>
      </c>
      <c r="E42" s="18">
        <v>0</v>
      </c>
      <c r="F42" s="23"/>
      <c r="G42" s="18">
        <v>0</v>
      </c>
      <c r="H42" s="18">
        <v>0</v>
      </c>
      <c r="I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hidden="1" x14ac:dyDescent="0.25">
      <c r="A43" s="4" t="s">
        <v>33</v>
      </c>
      <c r="B43" s="18">
        <v>0</v>
      </c>
      <c r="C43" s="18">
        <v>0</v>
      </c>
      <c r="D43" s="18">
        <v>0</v>
      </c>
      <c r="E43" s="18">
        <v>0</v>
      </c>
      <c r="F43" s="23"/>
      <c r="G43" s="18">
        <v>0</v>
      </c>
      <c r="H43" s="18">
        <v>0</v>
      </c>
      <c r="I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hidden="1" x14ac:dyDescent="0.25">
      <c r="A44" s="4" t="s">
        <v>34</v>
      </c>
      <c r="B44" s="18">
        <v>0</v>
      </c>
      <c r="C44" s="18">
        <v>0</v>
      </c>
      <c r="D44" s="18">
        <v>0</v>
      </c>
      <c r="E44" s="18">
        <v>0</v>
      </c>
      <c r="F44" s="23"/>
      <c r="G44" s="18">
        <v>0</v>
      </c>
      <c r="H44" s="18">
        <v>0</v>
      </c>
      <c r="I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idden="1" x14ac:dyDescent="0.25">
      <c r="A45" s="4" t="s">
        <v>35</v>
      </c>
      <c r="B45" s="18">
        <v>0</v>
      </c>
      <c r="C45" s="18">
        <v>0</v>
      </c>
      <c r="D45" s="18">
        <v>0</v>
      </c>
      <c r="E45" s="18">
        <v>0</v>
      </c>
      <c r="F45" s="23"/>
      <c r="G45" s="18">
        <v>0</v>
      </c>
      <c r="H45" s="18">
        <v>0</v>
      </c>
      <c r="I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 hidden="1" x14ac:dyDescent="0.25">
      <c r="A46" s="3" t="s">
        <v>36</v>
      </c>
      <c r="B46" s="18">
        <v>0</v>
      </c>
      <c r="C46" s="18">
        <v>0</v>
      </c>
      <c r="D46" s="18">
        <v>0</v>
      </c>
      <c r="E46" s="18">
        <v>0</v>
      </c>
      <c r="F46" s="23"/>
      <c r="G46" s="18">
        <v>0</v>
      </c>
      <c r="H46" s="18">
        <v>0</v>
      </c>
      <c r="I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hidden="1" x14ac:dyDescent="0.25">
      <c r="A47" s="4" t="s">
        <v>37</v>
      </c>
      <c r="B47" s="18">
        <v>0</v>
      </c>
      <c r="C47" s="18">
        <v>0</v>
      </c>
      <c r="D47" s="18">
        <v>0</v>
      </c>
      <c r="E47" s="18">
        <v>0</v>
      </c>
      <c r="F47" s="23"/>
      <c r="G47" s="18">
        <v>0</v>
      </c>
      <c r="H47" s="18">
        <v>0</v>
      </c>
      <c r="I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hidden="1" x14ac:dyDescent="0.25">
      <c r="A48" s="4" t="s">
        <v>38</v>
      </c>
      <c r="B48" s="18">
        <v>0</v>
      </c>
      <c r="C48" s="18">
        <v>0</v>
      </c>
      <c r="D48" s="18">
        <v>0</v>
      </c>
      <c r="E48" s="18">
        <v>0</v>
      </c>
      <c r="F48" s="23"/>
      <c r="G48" s="18">
        <v>0</v>
      </c>
      <c r="H48" s="18">
        <v>0</v>
      </c>
      <c r="I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5" hidden="1" x14ac:dyDescent="0.25">
      <c r="A49" s="4" t="s">
        <v>39</v>
      </c>
      <c r="B49" s="18">
        <v>0</v>
      </c>
      <c r="C49" s="18">
        <v>0</v>
      </c>
      <c r="D49" s="18">
        <v>0</v>
      </c>
      <c r="E49" s="18">
        <v>0</v>
      </c>
      <c r="F49" s="23"/>
      <c r="G49" s="18">
        <v>0</v>
      </c>
      <c r="H49" s="18">
        <v>0</v>
      </c>
      <c r="I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5" hidden="1" x14ac:dyDescent="0.25">
      <c r="A50" s="4" t="s">
        <v>40</v>
      </c>
      <c r="B50" s="18">
        <v>0</v>
      </c>
      <c r="C50" s="18">
        <v>0</v>
      </c>
      <c r="D50" s="18">
        <v>0</v>
      </c>
      <c r="E50" s="18">
        <v>0</v>
      </c>
      <c r="F50" s="23"/>
      <c r="G50" s="18">
        <v>0</v>
      </c>
      <c r="H50" s="18">
        <v>0</v>
      </c>
      <c r="I50" s="18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5" hidden="1" x14ac:dyDescent="0.25">
      <c r="A51" s="4" t="s">
        <v>41</v>
      </c>
      <c r="B51" s="18">
        <v>0</v>
      </c>
      <c r="C51" s="18">
        <v>0</v>
      </c>
      <c r="D51" s="18">
        <v>0</v>
      </c>
      <c r="E51" s="18">
        <v>0</v>
      </c>
      <c r="F51" s="23"/>
      <c r="G51" s="18">
        <v>0</v>
      </c>
      <c r="H51" s="18">
        <v>0</v>
      </c>
      <c r="I51" s="18">
        <v>0</v>
      </c>
      <c r="K51" s="18">
        <v>0</v>
      </c>
      <c r="L51" s="18">
        <v>0</v>
      </c>
      <c r="M51" s="18">
        <v>0</v>
      </c>
      <c r="N51" s="18">
        <v>0</v>
      </c>
    </row>
    <row r="52" spans="1:15" hidden="1" x14ac:dyDescent="0.25">
      <c r="A52" s="4" t="s">
        <v>42</v>
      </c>
      <c r="B52" s="18">
        <v>0</v>
      </c>
      <c r="C52" s="18">
        <v>0</v>
      </c>
      <c r="D52" s="18">
        <v>0</v>
      </c>
      <c r="E52" s="18">
        <v>0</v>
      </c>
      <c r="F52" s="23"/>
      <c r="G52" s="18">
        <v>0</v>
      </c>
      <c r="H52" s="18">
        <v>0</v>
      </c>
      <c r="I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5" x14ac:dyDescent="0.25">
      <c r="A53" s="3" t="s">
        <v>43</v>
      </c>
      <c r="B53" s="18">
        <v>0</v>
      </c>
      <c r="C53" s="18">
        <v>0</v>
      </c>
      <c r="D53" s="23">
        <f>+D54+D55+D56+D57+D58</f>
        <v>0</v>
      </c>
      <c r="E53" s="23">
        <f>+E54+E55+E56+E57+E58+E59+E60</f>
        <v>200559.8</v>
      </c>
      <c r="F53" s="23">
        <f>+F54+F55+F56+F57+F58+F59</f>
        <v>209881.04000000004</v>
      </c>
      <c r="G53" s="23">
        <f>+G54+G55+G56+G57+G58+G59</f>
        <v>0</v>
      </c>
      <c r="H53" s="23">
        <f>+H54+H55+H56+H57+H58+H60+H61+H62</f>
        <v>235132.03</v>
      </c>
      <c r="I53" s="23">
        <f>+I54+I55+I56+I57+I58</f>
        <v>580533.47</v>
      </c>
      <c r="J53" s="23">
        <f t="shared" ref="J53" si="6">+J54+J55+J56+J57+J58</f>
        <v>23232.71</v>
      </c>
      <c r="K53" s="23">
        <f>+K54+K55+K56+K57+K58+K59+K60+K61+K62</f>
        <v>227015.14</v>
      </c>
      <c r="L53" s="23">
        <f>+L54+L55+L56+L57+L58+L59+L60+L61</f>
        <v>53572</v>
      </c>
      <c r="M53" s="23">
        <f>+M54+M55+M56+M57+M58+M59</f>
        <v>982079.1100000001</v>
      </c>
      <c r="N53" s="23">
        <f>+N54+N55+N56+N57+N58+N59+N60+N61+N62+N63+N64+N65</f>
        <v>2290818.75</v>
      </c>
    </row>
    <row r="54" spans="1:15" x14ac:dyDescent="0.25">
      <c r="A54" s="4" t="s">
        <v>44</v>
      </c>
      <c r="B54" s="18">
        <v>0</v>
      </c>
      <c r="C54" s="18">
        <v>0</v>
      </c>
      <c r="E54" s="18">
        <v>37913.4</v>
      </c>
      <c r="F54" s="18">
        <v>24078.59</v>
      </c>
      <c r="G54" s="35"/>
      <c r="H54" s="35">
        <v>64567.48</v>
      </c>
      <c r="I54" s="35">
        <v>542367.79</v>
      </c>
      <c r="J54" s="35">
        <v>23232.71</v>
      </c>
      <c r="K54" s="35">
        <v>106200</v>
      </c>
      <c r="L54" s="35">
        <v>49796</v>
      </c>
      <c r="M54" s="35">
        <v>341327.31</v>
      </c>
      <c r="N54" s="31">
        <f>SUM(E54:M54)</f>
        <v>1189483.28</v>
      </c>
      <c r="O54" s="26"/>
    </row>
    <row r="55" spans="1:15" hidden="1" x14ac:dyDescent="0.25">
      <c r="A55" s="4" t="s">
        <v>45</v>
      </c>
      <c r="B55" s="18">
        <v>0</v>
      </c>
      <c r="C55" s="18">
        <v>0</v>
      </c>
      <c r="H55" s="23"/>
      <c r="I55" s="35">
        <v>17227.939999999999</v>
      </c>
      <c r="N55" s="31">
        <f t="shared" ref="N55:N60" si="7">SUM(E55:M55)</f>
        <v>17227.939999999999</v>
      </c>
    </row>
    <row r="56" spans="1:15" hidden="1" x14ac:dyDescent="0.25">
      <c r="A56" s="4" t="s">
        <v>46</v>
      </c>
      <c r="B56" s="18">
        <v>0</v>
      </c>
      <c r="C56" s="18">
        <v>0</v>
      </c>
      <c r="H56" s="23"/>
      <c r="N56" s="31">
        <f t="shared" si="7"/>
        <v>0</v>
      </c>
    </row>
    <row r="57" spans="1:15" hidden="1" x14ac:dyDescent="0.25">
      <c r="A57" s="4" t="s">
        <v>47</v>
      </c>
      <c r="B57" s="18">
        <v>0</v>
      </c>
      <c r="C57" s="18">
        <v>0</v>
      </c>
      <c r="H57" s="23"/>
      <c r="N57" s="31">
        <f t="shared" si="7"/>
        <v>0</v>
      </c>
    </row>
    <row r="58" spans="1:15" x14ac:dyDescent="0.25">
      <c r="A58" s="4" t="s">
        <v>48</v>
      </c>
      <c r="B58" s="18">
        <v>0</v>
      </c>
      <c r="C58" s="18">
        <v>0</v>
      </c>
      <c r="E58" s="18">
        <v>58646</v>
      </c>
      <c r="F58" s="18">
        <v>107882.21</v>
      </c>
      <c r="G58" s="35"/>
      <c r="H58" s="31"/>
      <c r="I58" s="35">
        <v>20937.740000000002</v>
      </c>
      <c r="K58" s="35">
        <v>56994</v>
      </c>
      <c r="L58" s="35">
        <v>3776</v>
      </c>
      <c r="M58" s="35">
        <v>640751.80000000005</v>
      </c>
      <c r="N58" s="31">
        <f t="shared" si="7"/>
        <v>888987.75</v>
      </c>
    </row>
    <row r="59" spans="1:15" x14ac:dyDescent="0.25">
      <c r="A59" s="4" t="s">
        <v>49</v>
      </c>
      <c r="B59" s="18">
        <v>0</v>
      </c>
      <c r="C59" s="18">
        <v>0</v>
      </c>
      <c r="F59" s="18">
        <v>77920.240000000005</v>
      </c>
      <c r="G59" s="35"/>
      <c r="H59" s="31"/>
      <c r="K59" s="35">
        <v>13199.14</v>
      </c>
      <c r="N59" s="31">
        <f t="shared" si="7"/>
        <v>91119.38</v>
      </c>
    </row>
    <row r="60" spans="1:15" x14ac:dyDescent="0.25">
      <c r="A60" s="4" t="s">
        <v>50</v>
      </c>
      <c r="B60" s="18">
        <v>0</v>
      </c>
      <c r="C60" s="18">
        <v>0</v>
      </c>
      <c r="E60" s="18">
        <v>104000.4</v>
      </c>
      <c r="H60" s="31"/>
      <c r="N60" s="31">
        <f t="shared" si="7"/>
        <v>104000.4</v>
      </c>
    </row>
    <row r="61" spans="1:15" hidden="1" x14ac:dyDescent="0.25">
      <c r="A61" s="4" t="s">
        <v>51</v>
      </c>
      <c r="B61" s="18">
        <v>0</v>
      </c>
      <c r="C61" s="18">
        <v>0</v>
      </c>
      <c r="H61" s="31"/>
    </row>
    <row r="62" spans="1:15" x14ac:dyDescent="0.25">
      <c r="A62" s="4" t="s">
        <v>52</v>
      </c>
      <c r="B62" s="18">
        <v>0</v>
      </c>
      <c r="C62" s="18">
        <v>0</v>
      </c>
      <c r="H62" s="31">
        <v>170564.55</v>
      </c>
      <c r="K62" s="35">
        <v>50622</v>
      </c>
    </row>
    <row r="63" spans="1:15" hidden="1" x14ac:dyDescent="0.25">
      <c r="A63" s="3" t="s">
        <v>53</v>
      </c>
      <c r="B63" s="18">
        <v>0</v>
      </c>
      <c r="C63" s="18">
        <v>0</v>
      </c>
      <c r="D63" s="23">
        <f>+D64+D65+D66</f>
        <v>0</v>
      </c>
      <c r="E63" s="23">
        <f t="shared" ref="E63:M63" si="8">+E64+E65+E66</f>
        <v>0</v>
      </c>
      <c r="F63" s="23">
        <f t="shared" si="8"/>
        <v>0</v>
      </c>
      <c r="G63" s="23">
        <f t="shared" si="8"/>
        <v>0</v>
      </c>
      <c r="H63" s="23">
        <f t="shared" si="8"/>
        <v>0</v>
      </c>
      <c r="I63" s="23">
        <f t="shared" si="8"/>
        <v>0</v>
      </c>
      <c r="J63" s="23">
        <f t="shared" si="8"/>
        <v>0</v>
      </c>
      <c r="K63" s="23">
        <f t="shared" si="8"/>
        <v>0</v>
      </c>
      <c r="L63" s="23">
        <f t="shared" si="8"/>
        <v>0</v>
      </c>
      <c r="M63" s="23">
        <f t="shared" si="8"/>
        <v>0</v>
      </c>
      <c r="N63" s="18">
        <v>0</v>
      </c>
    </row>
    <row r="64" spans="1:15" hidden="1" x14ac:dyDescent="0.25">
      <c r="A64" s="4" t="s">
        <v>54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23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idden="1" x14ac:dyDescent="0.25">
      <c r="A65" s="4" t="s">
        <v>55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23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idden="1" x14ac:dyDescent="0.25">
      <c r="A66" s="4" t="s">
        <v>56</v>
      </c>
      <c r="B66" s="18">
        <v>0</v>
      </c>
      <c r="C66" s="18">
        <v>0</v>
      </c>
      <c r="N66" s="18">
        <f>SUM(D66:M66)</f>
        <v>0</v>
      </c>
    </row>
    <row r="67" spans="1:14" hidden="1" x14ac:dyDescent="0.25">
      <c r="A67" s="4" t="s">
        <v>57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1:14" hidden="1" x14ac:dyDescent="0.25">
      <c r="A68" s="3" t="s">
        <v>58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 hidden="1" x14ac:dyDescent="0.25">
      <c r="A69" s="4" t="s">
        <v>59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</row>
    <row r="70" spans="1:14" hidden="1" x14ac:dyDescent="0.25">
      <c r="A70" s="4" t="s">
        <v>60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idden="1" x14ac:dyDescent="0.25">
      <c r="A71" s="3" t="s">
        <v>61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idden="1" x14ac:dyDescent="0.25">
      <c r="A72" s="4" t="s">
        <v>62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 hidden="1" x14ac:dyDescent="0.25">
      <c r="A73" s="4" t="s">
        <v>63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</row>
    <row r="74" spans="1:14" hidden="1" x14ac:dyDescent="0.25">
      <c r="A74" s="4" t="s">
        <v>64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</row>
    <row r="75" spans="1:14" hidden="1" x14ac:dyDescent="0.25">
      <c r="A75" s="1" t="s">
        <v>67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</row>
    <row r="76" spans="1:14" hidden="1" x14ac:dyDescent="0.25">
      <c r="A76" s="3" t="s">
        <v>116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</row>
    <row r="77" spans="1:14" hidden="1" x14ac:dyDescent="0.25">
      <c r="A77" s="4" t="s">
        <v>69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</row>
    <row r="78" spans="1:14" hidden="1" x14ac:dyDescent="0.25">
      <c r="A78" s="4" t="s">
        <v>70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</row>
    <row r="79" spans="1:14" hidden="1" x14ac:dyDescent="0.25">
      <c r="A79" s="3" t="s">
        <v>71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</row>
    <row r="80" spans="1:14" hidden="1" x14ac:dyDescent="0.25">
      <c r="A80" s="4" t="s">
        <v>72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</row>
    <row r="81" spans="1:15" hidden="1" x14ac:dyDescent="0.25">
      <c r="A81" s="4" t="s">
        <v>73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</row>
    <row r="82" spans="1:15" hidden="1" x14ac:dyDescent="0.25">
      <c r="A82" s="3" t="s">
        <v>74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</row>
    <row r="83" spans="1:15" hidden="1" x14ac:dyDescent="0.25">
      <c r="A83" s="4" t="s">
        <v>75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</row>
    <row r="84" spans="1:15" x14ac:dyDescent="0.25">
      <c r="A84" s="65" t="s">
        <v>65</v>
      </c>
      <c r="B84" s="30">
        <f>+B11+B16</f>
        <v>5886456.6999999993</v>
      </c>
      <c r="C84" s="30">
        <f>+C11+C16+C27</f>
        <v>6870455.1200000001</v>
      </c>
      <c r="D84" s="30">
        <f>+D11+D16+D27+D37+D53</f>
        <v>9602354.2599999998</v>
      </c>
      <c r="E84" s="30">
        <f>+E11+E16+E27+E53</f>
        <v>10278387.74</v>
      </c>
      <c r="F84" s="30">
        <f>+F11+F16+F27+F53</f>
        <v>9057975.6400000006</v>
      </c>
      <c r="G84" s="30">
        <f>+G11+G16+G27+G37+G53</f>
        <v>10146028.84</v>
      </c>
      <c r="H84" s="30">
        <f>+H11+H16+H27+H37+H53</f>
        <v>11431502.159999998</v>
      </c>
      <c r="I84" s="30">
        <f>+I11+I16+I27+I37+I53</f>
        <v>13081023.51</v>
      </c>
      <c r="J84" s="30">
        <f>+J11+J16+J27</f>
        <v>10477291.800000001</v>
      </c>
      <c r="K84" s="30">
        <f>+K11+K16+K27+K53</f>
        <v>10105820.930000002</v>
      </c>
      <c r="L84" s="30">
        <f>+L11+L16+L27+L53</f>
        <v>20293895.030000001</v>
      </c>
      <c r="M84" s="30">
        <f>+M11+M16+M27+M53</f>
        <v>11998474.949999997</v>
      </c>
      <c r="N84" s="30">
        <f>SUM(B84:M84)</f>
        <v>129229666.68000001</v>
      </c>
      <c r="O84" s="27"/>
    </row>
    <row r="90" spans="1:15" x14ac:dyDescent="0.25">
      <c r="A90" t="s">
        <v>106</v>
      </c>
      <c r="I90" s="18" t="s">
        <v>109</v>
      </c>
    </row>
    <row r="91" spans="1:15" x14ac:dyDescent="0.25">
      <c r="A91" s="25" t="s">
        <v>104</v>
      </c>
      <c r="J91" s="18" t="s">
        <v>108</v>
      </c>
    </row>
    <row r="92" spans="1:15" x14ac:dyDescent="0.25">
      <c r="A92" s="28" t="s">
        <v>117</v>
      </c>
      <c r="G92" s="23"/>
      <c r="J92" s="23" t="s">
        <v>121</v>
      </c>
    </row>
    <row r="93" spans="1:15" x14ac:dyDescent="0.25">
      <c r="A93" s="25" t="s">
        <v>105</v>
      </c>
      <c r="J93" s="18" t="s">
        <v>107</v>
      </c>
      <c r="K93"/>
      <c r="L93"/>
      <c r="M93"/>
      <c r="N93"/>
    </row>
    <row r="99" spans="1:14" ht="15.75" thickBot="1" x14ac:dyDescent="0.3">
      <c r="K99"/>
      <c r="L99"/>
      <c r="M99"/>
      <c r="N99"/>
    </row>
    <row r="100" spans="1:14" ht="15.75" thickBot="1" x14ac:dyDescent="0.3">
      <c r="A100" s="17" t="s">
        <v>95</v>
      </c>
      <c r="K100"/>
      <c r="L100"/>
      <c r="M100"/>
      <c r="N100"/>
    </row>
    <row r="101" spans="1:14" ht="30.75" thickBot="1" x14ac:dyDescent="0.3">
      <c r="A101" s="15" t="s">
        <v>96</v>
      </c>
      <c r="K101"/>
      <c r="L101"/>
      <c r="M101"/>
      <c r="N101"/>
    </row>
    <row r="102" spans="1:14" ht="60.75" thickBot="1" x14ac:dyDescent="0.3">
      <c r="A102" s="16" t="s">
        <v>97</v>
      </c>
      <c r="K102"/>
      <c r="L102"/>
      <c r="M102"/>
      <c r="N102"/>
    </row>
  </sheetData>
  <mergeCells count="5">
    <mergeCell ref="A5:N5"/>
    <mergeCell ref="A6:N6"/>
    <mergeCell ref="A7:N7"/>
    <mergeCell ref="A3:P3"/>
    <mergeCell ref="A4:P4"/>
  </mergeCells>
  <phoneticPr fontId="9" type="noConversion"/>
  <pageMargins left="0.7" right="0.7" top="0.75" bottom="0.75" header="0.3" footer="0.3"/>
  <pageSetup paperSize="5" scale="5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Enc-Financiero</cp:lastModifiedBy>
  <cp:lastPrinted>2023-01-13T15:58:24Z</cp:lastPrinted>
  <dcterms:created xsi:type="dcterms:W3CDTF">2021-07-29T18:58:50Z</dcterms:created>
  <dcterms:modified xsi:type="dcterms:W3CDTF">2023-01-13T16:00:11Z</dcterms:modified>
</cp:coreProperties>
</file>