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" l="1"/>
  <c r="J84" i="3" s="1"/>
  <c r="L115" i="2"/>
  <c r="G116" i="2"/>
  <c r="H116" i="2"/>
  <c r="I116" i="2"/>
  <c r="J116" i="2"/>
  <c r="K116" i="2"/>
  <c r="F116" i="2"/>
  <c r="R115" i="2"/>
  <c r="R81" i="2"/>
  <c r="P58" i="3"/>
  <c r="P54" i="3"/>
  <c r="P18" i="3"/>
  <c r="P17" i="3" s="1"/>
  <c r="J17" i="3"/>
  <c r="I17" i="3"/>
  <c r="H17" i="3"/>
  <c r="G17" i="3"/>
  <c r="F17" i="3"/>
  <c r="E17" i="3"/>
  <c r="D17" i="3"/>
  <c r="P19" i="3"/>
  <c r="P62" i="3"/>
  <c r="P61" i="3"/>
  <c r="P60" i="3"/>
  <c r="P59" i="3"/>
  <c r="P57" i="3"/>
  <c r="P56" i="3"/>
  <c r="P55" i="3"/>
  <c r="P38" i="3"/>
  <c r="P37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1" i="3"/>
  <c r="P16" i="3"/>
  <c r="P15" i="3"/>
  <c r="P13" i="3"/>
  <c r="P12" i="3"/>
  <c r="P14" i="3"/>
  <c r="R37" i="2"/>
  <c r="R41" i="2"/>
  <c r="R40" i="2"/>
  <c r="R39" i="2"/>
  <c r="R38" i="2"/>
  <c r="C28" i="1"/>
  <c r="R56" i="2"/>
  <c r="H31" i="2"/>
  <c r="P84" i="3" l="1"/>
  <c r="L116" i="2"/>
  <c r="P53" i="3"/>
  <c r="G37" i="3"/>
  <c r="H27" i="3" l="1"/>
  <c r="H53" i="3"/>
  <c r="K17" i="3"/>
  <c r="L17" i="3"/>
  <c r="M17" i="3"/>
  <c r="N17" i="3"/>
  <c r="O17" i="3"/>
  <c r="J81" i="2"/>
  <c r="G11" i="3" l="1"/>
  <c r="G27" i="3"/>
  <c r="G53" i="3"/>
  <c r="G84" i="3" l="1"/>
  <c r="C72" i="1"/>
  <c r="C54" i="1"/>
  <c r="C18" i="1"/>
  <c r="C12" i="1"/>
  <c r="C86" i="1" l="1"/>
  <c r="E113" i="2"/>
  <c r="F11" i="3" l="1"/>
  <c r="F53" i="3"/>
  <c r="F27" i="3"/>
  <c r="H52" i="2"/>
  <c r="R64" i="2" l="1"/>
  <c r="L53" i="3" l="1"/>
  <c r="O53" i="3"/>
  <c r="R88" i="2"/>
  <c r="R89" i="2"/>
  <c r="R99" i="2"/>
  <c r="R91" i="2"/>
  <c r="R92" i="2"/>
  <c r="R93" i="2"/>
  <c r="R94" i="2"/>
  <c r="R95" i="2"/>
  <c r="R96" i="2"/>
  <c r="R97" i="2"/>
  <c r="R98" i="2"/>
  <c r="E99" i="2"/>
  <c r="E81" i="2"/>
  <c r="D81" i="2"/>
  <c r="E36" i="2"/>
  <c r="F36" i="2"/>
  <c r="G36" i="2"/>
  <c r="H36" i="2"/>
  <c r="I36" i="2"/>
  <c r="J36" i="2"/>
  <c r="M36" i="2"/>
  <c r="O36" i="2"/>
  <c r="P36" i="2"/>
  <c r="Q36" i="2"/>
  <c r="E42" i="2"/>
  <c r="F42" i="2"/>
  <c r="G42" i="2"/>
  <c r="H42" i="2"/>
  <c r="I42" i="2"/>
  <c r="J42" i="2"/>
  <c r="M42" i="2"/>
  <c r="N42" i="2"/>
  <c r="O42" i="2"/>
  <c r="P42" i="2"/>
  <c r="Q42" i="2"/>
  <c r="D42" i="2"/>
  <c r="D36" i="2"/>
  <c r="Q81" i="2"/>
  <c r="Q52" i="2"/>
  <c r="O27" i="3"/>
  <c r="O11" i="3"/>
  <c r="O84" i="3" l="1"/>
  <c r="F115" i="2"/>
  <c r="C38" i="1" l="1"/>
  <c r="P52" i="2" l="1"/>
  <c r="N11" i="3"/>
  <c r="N27" i="3"/>
  <c r="M53" i="3" l="1"/>
  <c r="M27" i="3"/>
  <c r="M11" i="3"/>
  <c r="O81" i="2"/>
  <c r="O52" i="2"/>
  <c r="M84" i="3" l="1"/>
  <c r="R103" i="2"/>
  <c r="R90" i="2"/>
  <c r="R102" i="2"/>
  <c r="R83" i="2"/>
  <c r="R84" i="2"/>
  <c r="R85" i="2"/>
  <c r="R58" i="2"/>
  <c r="R63" i="2"/>
  <c r="R44" i="2"/>
  <c r="R45" i="2"/>
  <c r="R47" i="2"/>
  <c r="R48" i="2"/>
  <c r="N52" i="2" l="1"/>
  <c r="L27" i="3"/>
  <c r="N36" i="2" l="1"/>
  <c r="K53" i="3"/>
  <c r="K27" i="3"/>
  <c r="K11" i="3"/>
  <c r="M52" i="2"/>
  <c r="M65" i="2"/>
  <c r="M81" i="2"/>
  <c r="M115" i="2" l="1"/>
  <c r="L81" i="2"/>
  <c r="R54" i="2"/>
  <c r="L42" i="2"/>
  <c r="J27" i="3"/>
  <c r="J53" i="3"/>
  <c r="L36" i="2" l="1"/>
  <c r="L52" i="2"/>
  <c r="I53" i="3"/>
  <c r="R49" i="2" l="1"/>
  <c r="R50" i="2"/>
  <c r="R51" i="2"/>
  <c r="R53" i="2"/>
  <c r="R55" i="2"/>
  <c r="R57" i="2"/>
  <c r="R59" i="2"/>
  <c r="R82" i="2"/>
  <c r="R86" i="2"/>
  <c r="R87" i="2"/>
  <c r="K36" i="2" l="1"/>
  <c r="R36" i="2" s="1"/>
  <c r="R43" i="2"/>
  <c r="K42" i="2"/>
  <c r="R42" i="2" s="1"/>
  <c r="R46" i="2"/>
  <c r="K52" i="2"/>
  <c r="K81" i="2"/>
  <c r="K115" i="2" l="1"/>
  <c r="H11" i="3"/>
  <c r="I11" i="3"/>
  <c r="I27" i="3"/>
  <c r="J52" i="2" l="1"/>
  <c r="J115" i="2" s="1"/>
  <c r="H84" i="3"/>
  <c r="I81" i="2" l="1"/>
  <c r="I52" i="2"/>
  <c r="D11" i="3" l="1"/>
  <c r="C41" i="2"/>
  <c r="C18" i="3"/>
  <c r="E11" i="3"/>
  <c r="L11" i="3"/>
  <c r="L84" i="3" s="1"/>
  <c r="D84" i="3" l="1"/>
  <c r="N53" i="3"/>
  <c r="N84" i="3" s="1"/>
  <c r="O63" i="3" l="1"/>
  <c r="Q65" i="2" l="1"/>
  <c r="Q115" i="2" s="1"/>
  <c r="B28" i="1"/>
  <c r="D52" i="2"/>
  <c r="R100" i="2" l="1"/>
  <c r="R101" i="2"/>
  <c r="R104" i="2"/>
  <c r="R105" i="2"/>
  <c r="R106" i="2"/>
  <c r="R107" i="2"/>
  <c r="R108" i="2"/>
  <c r="R109" i="2"/>
  <c r="R110" i="2"/>
  <c r="R111" i="2"/>
  <c r="P81" i="2"/>
  <c r="N81" i="2"/>
  <c r="H81" i="2"/>
  <c r="P65" i="2"/>
  <c r="O65" i="2"/>
  <c r="O115" i="2" s="1"/>
  <c r="L65" i="2"/>
  <c r="I65" i="2"/>
  <c r="I115" i="2" s="1"/>
  <c r="H65" i="2"/>
  <c r="G52" i="2"/>
  <c r="E65" i="2"/>
  <c r="E52" i="2"/>
  <c r="E115" i="2" s="1"/>
  <c r="D91" i="2"/>
  <c r="D65" i="2"/>
  <c r="D115" i="2" s="1"/>
  <c r="K37" i="3"/>
  <c r="K84" i="3" s="1"/>
  <c r="B64" i="1"/>
  <c r="B38" i="1"/>
  <c r="B54" i="1"/>
  <c r="B18" i="1"/>
  <c r="B12" i="1"/>
  <c r="H115" i="2" l="1"/>
  <c r="G115" i="2"/>
  <c r="R52" i="2"/>
  <c r="P115" i="2"/>
  <c r="N80" i="2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5" i="2" s="1"/>
  <c r="N115" i="2" s="1"/>
  <c r="B86" i="1"/>
  <c r="J37" i="3"/>
  <c r="L37" i="3"/>
  <c r="I37" i="3"/>
  <c r="I84" i="3" s="1"/>
  <c r="M37" i="3"/>
  <c r="N37" i="3"/>
  <c r="O37" i="3"/>
  <c r="F37" i="3"/>
  <c r="F84" i="3"/>
  <c r="E27" i="3"/>
  <c r="E84" i="3" s="1"/>
  <c r="P27" i="3" l="1"/>
  <c r="R80" i="2"/>
  <c r="R79" i="2"/>
  <c r="R78" i="2" l="1"/>
  <c r="R77" i="2" l="1"/>
  <c r="R76" i="2" l="1"/>
  <c r="R75" i="2" l="1"/>
  <c r="R74" i="2" l="1"/>
  <c r="R73" i="2" l="1"/>
  <c r="R72" i="2" l="1"/>
  <c r="R71" i="2" l="1"/>
  <c r="R70" i="2" l="1"/>
  <c r="R69" i="2" l="1"/>
  <c r="R68" i="2" l="1"/>
  <c r="R67" i="2" l="1"/>
  <c r="R65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<sst xmlns="http://schemas.openxmlformats.org/spreadsheetml/2006/main" count="341" uniqueCount="147">
  <si>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</si>
  <si>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</si>
  <si>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</si>
  <si>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</si>
  <si>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</si>
  <si>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</si>
  <si>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</si>
  <si>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</si>
  <si>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</si>
  <si>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</si>
  <si>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</si>
  <si>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</si>
  <si>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</si>
  <si>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</si>
  <si>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</si>
  <si>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</si>
  <si>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</si>
  <si>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</si>
  <si>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</si>
  <si>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</si>
  <si>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</si>
  <si>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</si>
  <si>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</si>
  <si>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</si>
  <si>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</si>
  <si>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</si>
  <si>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</si>
  <si>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</si>
  <si>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</si>
  <si>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</si>
  <si>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</si>
  <si>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</si>
  <si>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</si>
  <si>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</si>
  <si>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</si>
  <si>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</si>
  <si>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</si>
  <si>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</si>
  <si>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</si>
  <si>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</si>
  <si>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</si>
  <si>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</si>
  <si>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</si>
  <si>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</si>
  <si>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</si>
  <si>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</si>
  <si>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</si>
  <si>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</si>
  <si>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</si>
  <si>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</si>
  <si>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</si>
  <si>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</si>
  <si>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</si>
  <si>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</si>
  <si>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</si>
  <si>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</si>
  <si>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</si>
  <si>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</si>
  <si>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</si>
  <si>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</si>
  <si>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</si>
  <si>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</si>
  <si>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</si>
  <si>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</si>
  <si>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</si>
  <si>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</si>
  <si>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</si>
  <si>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</si>
  <si>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</si>
  <si>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</si>
  <si>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</si>
  <si>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</si>
  <si>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</si>
  <si>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</si>
  <si>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</si>
  <si>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</si>
  <si>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</si>
  <si>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</si>
  <si>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</si>
  <si>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</si>
  <si>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</si>
  <si>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</si>
  <si>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</si>
  <si>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</si>
  <si>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</si>
  <si>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</si>
  <si>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</si>
  <si>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</si>
  <si>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</si>
  <si>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</si>
  <si>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</si>
  <si>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</si>
  <si>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</si>
  <si>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</si>
  <si>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</si>
  <si>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</si>
  <si>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</si>
  <si>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</si>
  <si>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</si>
  <si>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</si>
  <si>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</si>
  <si>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</si>
  <si>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</si>
  <si>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</si>
  <si>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</si>
  <si>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</si>
  <si>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</si>
  <si>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</si>
  <si>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</si>
  <si>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</si>
  <si>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</si>
  <si>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</si>
  <si>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</si>
  <si>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</si>
  <si>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</si>
  <si>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</si>
  <si>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</si>
  <si>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</si>
  <si>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</si>
  <si>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</si>
  <si>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</si>
  <si>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</si>
  <si>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</si>
  <si>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</si>
  <si>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</si>
  <si>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</si>
  <si>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</si>
  <si>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</si>
  <si>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</si>
  <si>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Labor Social</t>
  </si>
  <si>
    <t>P/Ejercicios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</si>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</sst>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0" fillId="0" borderId="0" xfId="0" applyBorder="1"/>
    <xf numFmtId="4" fontId="3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43" fontId="0" fillId="3" borderId="0" xfId="0" applyNumberFormat="1" applyFill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top" wrapText="1" readingOrder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43" fontId="7" fillId="0" borderId="14" xfId="1" applyFont="1" applyBorder="1" applyAlignment="1">
      <alignment horizontal="center" vertical="top" wrapText="1" readingOrder="1"/>
    </xf>
    <xf numFmtId="43" fontId="7" fillId="0" borderId="16" xfId="1" applyFont="1" applyBorder="1" applyAlignment="1">
      <alignment horizontal="center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781052</xdr:colOff>
      <xdr:row>2</xdr:row>
      <xdr:rowOff>142875</xdr:rowOff>
    </xdr:from>
    <xdr:to>
      <xdr:col>2</xdr:col>
      <xdr:colOff>895351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9077" y="523875"/>
          <a:ext cx="1285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419101</xdr:colOff>
      <xdr:row>2</xdr:row>
      <xdr:rowOff>85725</xdr:rowOff>
    </xdr:from>
    <xdr:to>
      <xdr:col>2</xdr:col>
      <xdr:colOff>990601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2"/>
  <sheetViews>
    <sheetView showGridLines="0" topLeftCell="A28" zoomScaleNormal="100" workbookViewId="0">
      <selection activeCell="C29" sqref="C29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5" t="s">
        <v>100</v>
      </c>
      <c r="B3" s="46"/>
      <c r="C3" s="4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3" t="s">
        <v>101</v>
      </c>
      <c r="B4" s="44"/>
      <c r="C4" s="4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2">
        <v>2023</v>
      </c>
      <c r="B5" s="53"/>
      <c r="C5" s="5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7" t="s">
        <v>76</v>
      </c>
      <c r="B6" s="48"/>
      <c r="C6" s="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7" t="s">
        <v>77</v>
      </c>
      <c r="B7" s="48"/>
      <c r="C7" s="4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9" t="s">
        <v>66</v>
      </c>
      <c r="B9" s="50" t="s">
        <v>94</v>
      </c>
      <c r="C9" s="50" t="s">
        <v>93</v>
      </c>
      <c r="D9" s="6"/>
    </row>
    <row r="10" spans="1:14" ht="23.25" customHeight="1" x14ac:dyDescent="0.25">
      <c r="A10" s="49"/>
      <c r="B10" s="51"/>
      <c r="C10" s="5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42"/>
      <c r="E12" s="42"/>
    </row>
    <row r="13" spans="1:14" x14ac:dyDescent="0.25">
      <c r="A13" s="4" t="s">
        <v>2</v>
      </c>
      <c r="B13" s="34">
        <v>79934500</v>
      </c>
      <c r="C13" s="34">
        <v>89451726</v>
      </c>
      <c r="D13" s="42"/>
      <c r="E13" s="42"/>
    </row>
    <row r="14" spans="1:14" x14ac:dyDescent="0.25">
      <c r="A14" s="4" t="s">
        <v>3</v>
      </c>
      <c r="B14" s="34">
        <v>14360000</v>
      </c>
      <c r="C14" s="34">
        <v>12761594</v>
      </c>
      <c r="D14" s="42"/>
      <c r="E14" s="42"/>
    </row>
    <row r="15" spans="1:14" x14ac:dyDescent="0.25">
      <c r="A15" s="4" t="s">
        <v>4</v>
      </c>
      <c r="B15" s="34">
        <v>360000</v>
      </c>
      <c r="C15" s="34"/>
      <c r="D15" s="42"/>
      <c r="E15" s="42"/>
    </row>
    <row r="16" spans="1:14" x14ac:dyDescent="0.25">
      <c r="A16" s="4" t="s">
        <v>5</v>
      </c>
      <c r="B16" s="34">
        <v>3584863</v>
      </c>
      <c r="C16" s="34">
        <v>3234863</v>
      </c>
      <c r="D16" s="42"/>
      <c r="E16" s="42"/>
    </row>
    <row r="17" spans="1:5" x14ac:dyDescent="0.25">
      <c r="A17" s="4" t="s">
        <v>6</v>
      </c>
      <c r="B17" s="34">
        <v>9047926</v>
      </c>
      <c r="C17" s="34">
        <v>11239106</v>
      </c>
      <c r="D17" s="42"/>
      <c r="E17" s="42"/>
    </row>
    <row r="18" spans="1:5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25960100</v>
      </c>
      <c r="D18" s="42"/>
      <c r="E18" s="42"/>
    </row>
    <row r="19" spans="1:5" x14ac:dyDescent="0.25">
      <c r="A19" s="4" t="s">
        <v>8</v>
      </c>
      <c r="B19" s="34">
        <v>10142000</v>
      </c>
      <c r="C19" s="34">
        <v>10142000</v>
      </c>
      <c r="D19" s="42"/>
      <c r="E19" s="42"/>
    </row>
    <row r="20" spans="1:5" x14ac:dyDescent="0.25">
      <c r="A20" s="4" t="s">
        <v>9</v>
      </c>
      <c r="B20" s="34">
        <v>1400000</v>
      </c>
      <c r="C20" s="34">
        <v>400000</v>
      </c>
      <c r="D20" s="42"/>
      <c r="E20" s="42"/>
    </row>
    <row r="21" spans="1:5" x14ac:dyDescent="0.25">
      <c r="A21" s="4" t="s">
        <v>10</v>
      </c>
      <c r="B21" s="34">
        <v>1350000</v>
      </c>
      <c r="C21" s="34">
        <v>1925000</v>
      </c>
      <c r="D21" s="42"/>
      <c r="E21" s="42"/>
    </row>
    <row r="22" spans="1:5" x14ac:dyDescent="0.25">
      <c r="A22" s="4" t="s">
        <v>11</v>
      </c>
      <c r="B22" s="34">
        <v>220000</v>
      </c>
      <c r="C22" s="34">
        <v>220000</v>
      </c>
      <c r="D22" s="42"/>
      <c r="E22" s="42"/>
    </row>
    <row r="23" spans="1:5" x14ac:dyDescent="0.25">
      <c r="A23" s="4" t="s">
        <v>12</v>
      </c>
      <c r="B23" s="34">
        <v>215000</v>
      </c>
      <c r="C23" s="34">
        <v>644500</v>
      </c>
      <c r="D23" s="42"/>
      <c r="E23" s="42"/>
    </row>
    <row r="24" spans="1:5" x14ac:dyDescent="0.25">
      <c r="A24" s="4" t="s">
        <v>13</v>
      </c>
      <c r="B24" s="34">
        <v>850000</v>
      </c>
      <c r="C24" s="34">
        <v>1020000</v>
      </c>
      <c r="D24" s="42"/>
      <c r="E24" s="42"/>
    </row>
    <row r="25" spans="1:5" x14ac:dyDescent="0.25">
      <c r="A25" s="4" t="s">
        <v>14</v>
      </c>
      <c r="B25" s="34">
        <v>550000</v>
      </c>
      <c r="C25" s="34">
        <v>1043300</v>
      </c>
      <c r="D25" s="42"/>
      <c r="E25" s="42"/>
    </row>
    <row r="26" spans="1:5" x14ac:dyDescent="0.25">
      <c r="A26" s="4" t="s">
        <v>15</v>
      </c>
      <c r="B26" s="34">
        <v>2275300</v>
      </c>
      <c r="C26" s="34">
        <v>4422800</v>
      </c>
      <c r="D26" s="42"/>
      <c r="E26" s="42"/>
    </row>
    <row r="27" spans="1:5" x14ac:dyDescent="0.25">
      <c r="A27" s="4" t="s">
        <v>16</v>
      </c>
      <c r="B27" s="34">
        <v>6850000</v>
      </c>
      <c r="C27" s="34">
        <v>6142500</v>
      </c>
      <c r="D27" s="42"/>
      <c r="E27" s="42"/>
    </row>
    <row r="28" spans="1:5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22074991</v>
      </c>
      <c r="D28" s="42"/>
      <c r="E28" s="42"/>
    </row>
    <row r="29" spans="1:5" x14ac:dyDescent="0.25">
      <c r="A29" s="4" t="s">
        <v>18</v>
      </c>
      <c r="B29" s="34">
        <v>495000</v>
      </c>
      <c r="C29" s="34">
        <v>1695000</v>
      </c>
      <c r="D29" s="42"/>
      <c r="E29" s="42"/>
    </row>
    <row r="30" spans="1:5" x14ac:dyDescent="0.25">
      <c r="A30" s="4" t="s">
        <v>19</v>
      </c>
      <c r="B30" s="34">
        <v>1615000</v>
      </c>
      <c r="C30" s="34">
        <v>1301500</v>
      </c>
      <c r="D30" s="42"/>
      <c r="E30" s="42"/>
    </row>
    <row r="31" spans="1:5" x14ac:dyDescent="0.25">
      <c r="A31" s="4" t="s">
        <v>20</v>
      </c>
      <c r="B31" s="34">
        <v>2050000</v>
      </c>
      <c r="C31" s="34">
        <v>1471500</v>
      </c>
      <c r="D31" s="42"/>
      <c r="E31" s="42"/>
    </row>
    <row r="32" spans="1:5" x14ac:dyDescent="0.25">
      <c r="A32" s="4" t="s">
        <v>21</v>
      </c>
      <c r="B32" s="34">
        <v>40000</v>
      </c>
      <c r="C32" s="34">
        <v>40000</v>
      </c>
      <c r="D32" s="42"/>
      <c r="E32" s="42"/>
    </row>
    <row r="33" spans="1:5" x14ac:dyDescent="0.25">
      <c r="A33" s="4" t="s">
        <v>22</v>
      </c>
      <c r="B33" s="34">
        <v>660000</v>
      </c>
      <c r="C33" s="34">
        <v>1038000</v>
      </c>
      <c r="D33" s="42"/>
      <c r="E33" s="42"/>
    </row>
    <row r="34" spans="1:5" x14ac:dyDescent="0.25">
      <c r="A34" s="4" t="s">
        <v>23</v>
      </c>
      <c r="B34" s="34">
        <v>1923917</v>
      </c>
      <c r="C34" s="34">
        <v>4970417</v>
      </c>
      <c r="D34" s="42"/>
      <c r="E34" s="42"/>
    </row>
    <row r="35" spans="1:5" x14ac:dyDescent="0.25">
      <c r="A35" s="4" t="s">
        <v>24</v>
      </c>
      <c r="B35" s="34">
        <v>6215000</v>
      </c>
      <c r="C35" s="34">
        <v>6198900</v>
      </c>
      <c r="D35" s="42"/>
      <c r="E35" s="42"/>
    </row>
    <row r="36" spans="1:5" hidden="1" x14ac:dyDescent="0.25">
      <c r="A36" s="4" t="s">
        <v>25</v>
      </c>
      <c r="D36" s="42"/>
      <c r="E36" s="42"/>
    </row>
    <row r="37" spans="1:5" x14ac:dyDescent="0.25">
      <c r="A37" s="4" t="s">
        <v>26</v>
      </c>
      <c r="B37" s="34">
        <v>7340574</v>
      </c>
      <c r="C37" s="34">
        <v>5359674</v>
      </c>
      <c r="D37" s="42"/>
      <c r="E37" s="42"/>
    </row>
    <row r="38" spans="1:5" x14ac:dyDescent="0.25">
      <c r="A38" s="3" t="s">
        <v>27</v>
      </c>
      <c r="B38" s="22">
        <f>+B39</f>
        <v>310000</v>
      </c>
      <c r="C38" s="22">
        <f>+C39</f>
        <v>310000</v>
      </c>
      <c r="D38" s="42"/>
      <c r="E38" s="42"/>
    </row>
    <row r="39" spans="1:5" x14ac:dyDescent="0.25">
      <c r="A39" s="4" t="s">
        <v>28</v>
      </c>
      <c r="B39" s="18">
        <v>310000</v>
      </c>
      <c r="C39" s="18">
        <v>310000</v>
      </c>
      <c r="D39" s="42"/>
      <c r="E39" s="42"/>
    </row>
    <row r="40" spans="1:5" hidden="1" x14ac:dyDescent="0.25">
      <c r="A40" s="4" t="s">
        <v>29</v>
      </c>
      <c r="D40" s="42"/>
      <c r="E40" s="42"/>
    </row>
    <row r="41" spans="1:5" hidden="1" x14ac:dyDescent="0.25">
      <c r="A41" s="4" t="s">
        <v>30</v>
      </c>
      <c r="D41" s="42"/>
      <c r="E41" s="42"/>
    </row>
    <row r="42" spans="1:5" hidden="1" x14ac:dyDescent="0.25">
      <c r="A42" s="4" t="s">
        <v>31</v>
      </c>
      <c r="D42" s="42"/>
      <c r="E42" s="42"/>
    </row>
    <row r="43" spans="1:5" hidden="1" x14ac:dyDescent="0.25">
      <c r="A43" s="4" t="s">
        <v>32</v>
      </c>
      <c r="D43" s="42"/>
      <c r="E43" s="42"/>
    </row>
    <row r="44" spans="1:5" hidden="1" x14ac:dyDescent="0.25">
      <c r="A44" s="4" t="s">
        <v>33</v>
      </c>
      <c r="D44" s="42"/>
      <c r="E44" s="42"/>
    </row>
    <row r="45" spans="1:5" hidden="1" x14ac:dyDescent="0.25">
      <c r="A45" s="4" t="s">
        <v>34</v>
      </c>
      <c r="D45" s="42"/>
      <c r="E45" s="42"/>
    </row>
    <row r="46" spans="1:5" hidden="1" x14ac:dyDescent="0.25">
      <c r="A46" s="4" t="s">
        <v>35</v>
      </c>
      <c r="D46" s="42"/>
      <c r="E46" s="42"/>
    </row>
    <row r="47" spans="1:5" hidden="1" x14ac:dyDescent="0.25">
      <c r="A47" s="3" t="s">
        <v>36</v>
      </c>
      <c r="D47" s="42"/>
      <c r="E47" s="42"/>
    </row>
    <row r="48" spans="1:5" hidden="1" x14ac:dyDescent="0.25">
      <c r="A48" s="4" t="s">
        <v>37</v>
      </c>
      <c r="D48" s="42"/>
      <c r="E48" s="42"/>
    </row>
    <row r="49" spans="1:5" hidden="1" x14ac:dyDescent="0.25">
      <c r="A49" s="4" t="s">
        <v>38</v>
      </c>
      <c r="D49" s="42"/>
      <c r="E49" s="42"/>
    </row>
    <row r="50" spans="1:5" hidden="1" x14ac:dyDescent="0.25">
      <c r="A50" s="4" t="s">
        <v>39</v>
      </c>
      <c r="D50" s="42"/>
      <c r="E50" s="42"/>
    </row>
    <row r="51" spans="1:5" hidden="1" x14ac:dyDescent="0.25">
      <c r="A51" s="4" t="s">
        <v>40</v>
      </c>
      <c r="D51" s="42"/>
      <c r="E51" s="42"/>
    </row>
    <row r="52" spans="1:5" hidden="1" x14ac:dyDescent="0.25">
      <c r="A52" s="4" t="s">
        <v>41</v>
      </c>
      <c r="D52" s="42"/>
      <c r="E52" s="42"/>
    </row>
    <row r="53" spans="1:5" hidden="1" x14ac:dyDescent="0.25">
      <c r="A53" s="4" t="s">
        <v>42</v>
      </c>
      <c r="B53" s="18">
        <v>0</v>
      </c>
      <c r="C53" s="18">
        <v>0</v>
      </c>
      <c r="D53" s="42"/>
      <c r="E53" s="42"/>
    </row>
    <row r="54" spans="1:5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20286620</v>
      </c>
      <c r="D54" s="42"/>
      <c r="E54" s="42"/>
    </row>
    <row r="55" spans="1:5" x14ac:dyDescent="0.25">
      <c r="A55" s="4" t="s">
        <v>44</v>
      </c>
      <c r="B55" s="34">
        <v>2604500</v>
      </c>
      <c r="C55" s="34">
        <v>6863200</v>
      </c>
      <c r="D55" s="42"/>
      <c r="E55" s="42"/>
    </row>
    <row r="56" spans="1:5" x14ac:dyDescent="0.25">
      <c r="A56" s="4" t="s">
        <v>45</v>
      </c>
      <c r="B56" s="34">
        <v>494342</v>
      </c>
      <c r="C56" s="34">
        <v>139342</v>
      </c>
      <c r="D56" s="42"/>
      <c r="E56" s="42"/>
    </row>
    <row r="57" spans="1:5" x14ac:dyDescent="0.25">
      <c r="A57" s="4" t="s">
        <v>46</v>
      </c>
      <c r="B57" s="34">
        <v>65370</v>
      </c>
      <c r="C57" s="34">
        <v>65370</v>
      </c>
      <c r="D57" s="42"/>
      <c r="E57" s="42"/>
    </row>
    <row r="58" spans="1:5" x14ac:dyDescent="0.25">
      <c r="A58" s="4" t="s">
        <v>47</v>
      </c>
      <c r="B58" s="34">
        <v>164773</v>
      </c>
      <c r="C58" s="34">
        <v>9344773</v>
      </c>
      <c r="D58" s="42"/>
      <c r="E58" s="42"/>
    </row>
    <row r="59" spans="1:5" x14ac:dyDescent="0.25">
      <c r="A59" s="4" t="s">
        <v>48</v>
      </c>
      <c r="B59" s="34">
        <v>766935</v>
      </c>
      <c r="C59" s="34">
        <v>1765435</v>
      </c>
      <c r="D59" s="42"/>
      <c r="E59" s="42"/>
    </row>
    <row r="60" spans="1:5" x14ac:dyDescent="0.25">
      <c r="A60" s="4" t="s">
        <v>49</v>
      </c>
      <c r="B60" s="18">
        <v>100000</v>
      </c>
      <c r="C60" s="34">
        <v>100000</v>
      </c>
      <c r="D60" s="42"/>
      <c r="E60" s="42"/>
    </row>
    <row r="61" spans="1:5" x14ac:dyDescent="0.25">
      <c r="A61" s="4" t="s">
        <v>50</v>
      </c>
      <c r="B61" s="18">
        <v>15000</v>
      </c>
      <c r="C61" s="34">
        <v>15000</v>
      </c>
      <c r="D61" s="42"/>
      <c r="E61" s="42"/>
    </row>
    <row r="62" spans="1:5" x14ac:dyDescent="0.25">
      <c r="A62" s="4" t="s">
        <v>51</v>
      </c>
      <c r="C62" s="34">
        <v>1758500</v>
      </c>
      <c r="D62" s="42"/>
      <c r="E62" s="42"/>
    </row>
    <row r="63" spans="1:5" x14ac:dyDescent="0.25">
      <c r="A63" s="4" t="s">
        <v>52</v>
      </c>
      <c r="C63" s="34">
        <v>235000</v>
      </c>
      <c r="D63" s="42"/>
      <c r="E63" s="42"/>
    </row>
    <row r="64" spans="1:5" hidden="1" x14ac:dyDescent="0.25">
      <c r="A64" s="3" t="s">
        <v>53</v>
      </c>
      <c r="B64" s="18">
        <f>+B65+B66+B67+B68</f>
        <v>0</v>
      </c>
      <c r="C64" s="18">
        <v>0</v>
      </c>
      <c r="D64" s="42"/>
      <c r="E64" s="42"/>
    </row>
    <row r="65" spans="1:5" hidden="1" x14ac:dyDescent="0.25">
      <c r="A65" s="4" t="s">
        <v>54</v>
      </c>
      <c r="B65" s="18">
        <v>0</v>
      </c>
      <c r="C65" s="18">
        <v>0</v>
      </c>
      <c r="D65" s="42"/>
      <c r="E65" s="42"/>
    </row>
    <row r="66" spans="1:5" hidden="1" x14ac:dyDescent="0.25">
      <c r="A66" s="4" t="s">
        <v>55</v>
      </c>
      <c r="B66" s="18">
        <v>0</v>
      </c>
      <c r="C66" s="18">
        <v>0</v>
      </c>
      <c r="D66" s="42"/>
      <c r="E66" s="42"/>
    </row>
    <row r="67" spans="1:5" hidden="1" x14ac:dyDescent="0.25">
      <c r="A67" s="4" t="s">
        <v>56</v>
      </c>
      <c r="B67" s="18">
        <v>0</v>
      </c>
      <c r="C67" s="18">
        <v>0</v>
      </c>
      <c r="D67" s="42"/>
      <c r="E67" s="42"/>
    </row>
    <row r="68" spans="1:5" hidden="1" x14ac:dyDescent="0.25">
      <c r="A68" s="4" t="s">
        <v>57</v>
      </c>
      <c r="B68" s="18">
        <v>0</v>
      </c>
      <c r="C68" s="18">
        <v>0</v>
      </c>
      <c r="D68" s="42"/>
      <c r="E68" s="42"/>
    </row>
    <row r="69" spans="1:5" hidden="1" x14ac:dyDescent="0.25">
      <c r="A69" s="3" t="s">
        <v>58</v>
      </c>
      <c r="B69" s="18">
        <v>0</v>
      </c>
      <c r="C69" s="18">
        <v>0</v>
      </c>
      <c r="D69" s="42"/>
      <c r="E69" s="42"/>
    </row>
    <row r="70" spans="1:5" hidden="1" x14ac:dyDescent="0.25">
      <c r="A70" s="4" t="s">
        <v>59</v>
      </c>
      <c r="B70" s="18">
        <v>0</v>
      </c>
      <c r="C70" s="18">
        <v>0</v>
      </c>
      <c r="D70" s="42"/>
      <c r="E70" s="42"/>
    </row>
    <row r="71" spans="1:5" hidden="1" x14ac:dyDescent="0.25">
      <c r="A71" s="4" t="s">
        <v>60</v>
      </c>
      <c r="B71" s="18">
        <v>0</v>
      </c>
      <c r="C71" s="18">
        <v>0</v>
      </c>
      <c r="D71" s="42"/>
      <c r="E71" s="42"/>
    </row>
    <row r="72" spans="1:5" x14ac:dyDescent="0.25">
      <c r="A72" s="3" t="s">
        <v>141</v>
      </c>
      <c r="B72" s="18">
        <v>0</v>
      </c>
      <c r="C72" s="22">
        <f>+C75</f>
        <v>82650082.739999995</v>
      </c>
      <c r="D72" s="42"/>
      <c r="E72" s="42"/>
    </row>
    <row r="73" spans="1:5" hidden="1" x14ac:dyDescent="0.25">
      <c r="A73" s="4" t="s">
        <v>140</v>
      </c>
      <c r="B73" s="18">
        <v>0</v>
      </c>
      <c r="C73" s="18">
        <v>0</v>
      </c>
      <c r="D73" s="42"/>
      <c r="E73" s="42"/>
    </row>
    <row r="74" spans="1:5" hidden="1" x14ac:dyDescent="0.25">
      <c r="A74" s="4" t="s">
        <v>63</v>
      </c>
      <c r="B74" s="18">
        <v>0</v>
      </c>
      <c r="C74" s="18">
        <v>0</v>
      </c>
      <c r="D74" s="42"/>
      <c r="E74" s="42"/>
    </row>
    <row r="75" spans="1:5" x14ac:dyDescent="0.25">
      <c r="A75" s="4" t="s">
        <v>140</v>
      </c>
      <c r="C75" s="34">
        <v>82650082.739999995</v>
      </c>
      <c r="D75" s="42"/>
      <c r="E75" s="42"/>
    </row>
    <row r="76" spans="1:5" hidden="1" x14ac:dyDescent="0.25">
      <c r="A76" s="4" t="s">
        <v>64</v>
      </c>
      <c r="B76" s="18">
        <v>0</v>
      </c>
      <c r="C76" s="18">
        <v>0</v>
      </c>
      <c r="D76" s="42"/>
      <c r="E76" s="42"/>
    </row>
    <row r="77" spans="1:5" hidden="1" x14ac:dyDescent="0.25">
      <c r="A77" s="1" t="s">
        <v>67</v>
      </c>
      <c r="B77" s="18">
        <v>0</v>
      </c>
      <c r="C77" s="18">
        <v>0</v>
      </c>
      <c r="D77" s="42"/>
      <c r="E77" s="42"/>
    </row>
    <row r="78" spans="1:5" hidden="1" x14ac:dyDescent="0.25">
      <c r="A78" s="3" t="s">
        <v>68</v>
      </c>
      <c r="B78" s="18">
        <v>0</v>
      </c>
      <c r="C78" s="18">
        <v>0</v>
      </c>
      <c r="D78" s="42"/>
      <c r="E78" s="42"/>
    </row>
    <row r="79" spans="1:5" hidden="1" x14ac:dyDescent="0.25">
      <c r="A79" s="4" t="s">
        <v>69</v>
      </c>
      <c r="B79" s="18">
        <v>0</v>
      </c>
      <c r="C79" s="18">
        <v>0</v>
      </c>
      <c r="D79" s="42"/>
      <c r="E79" s="42"/>
    </row>
    <row r="80" spans="1:5" hidden="1" x14ac:dyDescent="0.25">
      <c r="A80" s="4" t="s">
        <v>70</v>
      </c>
      <c r="B80" s="18">
        <v>0</v>
      </c>
      <c r="C80" s="18">
        <v>0</v>
      </c>
      <c r="D80" s="42"/>
      <c r="E80" s="42"/>
    </row>
    <row r="81" spans="1:5" hidden="1" x14ac:dyDescent="0.25">
      <c r="A81" s="3" t="s">
        <v>71</v>
      </c>
      <c r="B81" s="18">
        <v>0</v>
      </c>
      <c r="C81" s="18">
        <v>0</v>
      </c>
      <c r="D81" s="42"/>
      <c r="E81" s="42"/>
    </row>
    <row r="82" spans="1:5" hidden="1" x14ac:dyDescent="0.25">
      <c r="A82" s="4" t="s">
        <v>72</v>
      </c>
      <c r="B82" s="18">
        <v>0</v>
      </c>
      <c r="C82" s="18">
        <v>0</v>
      </c>
      <c r="D82" s="42"/>
      <c r="E82" s="42"/>
    </row>
    <row r="83" spans="1:5" hidden="1" x14ac:dyDescent="0.25">
      <c r="A83" s="4" t="s">
        <v>73</v>
      </c>
      <c r="B83" s="18">
        <v>0</v>
      </c>
      <c r="C83" s="18">
        <v>0</v>
      </c>
      <c r="D83" s="42"/>
      <c r="E83" s="42"/>
    </row>
    <row r="84" spans="1:5" hidden="1" x14ac:dyDescent="0.25">
      <c r="A84" s="3" t="s">
        <v>74</v>
      </c>
      <c r="B84" s="18">
        <v>0</v>
      </c>
      <c r="C84" s="18">
        <v>0</v>
      </c>
      <c r="D84" s="42"/>
      <c r="E84" s="42"/>
    </row>
    <row r="85" spans="1:5" hidden="1" x14ac:dyDescent="0.25">
      <c r="A85" s="4" t="s">
        <v>75</v>
      </c>
      <c r="B85" s="18">
        <v>0</v>
      </c>
      <c r="C85" s="18">
        <v>0</v>
      </c>
      <c r="D85" s="42"/>
      <c r="E85" s="42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267969082.74000001</v>
      </c>
      <c r="D86" s="42"/>
      <c r="E86" s="42"/>
    </row>
    <row r="87" spans="1:5" x14ac:dyDescent="0.25">
      <c r="E87" s="25"/>
    </row>
    <row r="88" spans="1:5" x14ac:dyDescent="0.25">
      <c r="E88" s="25"/>
    </row>
    <row r="89" spans="1:5" x14ac:dyDescent="0.25">
      <c r="E89" s="25"/>
    </row>
    <row r="90" spans="1:5" x14ac:dyDescent="0.25">
      <c r="E90" s="25"/>
    </row>
    <row r="92" spans="1:5" x14ac:dyDescent="0.25">
      <c r="A92" t="s">
        <v>98</v>
      </c>
    </row>
    <row r="93" spans="1:5" x14ac:dyDescent="0.25">
      <c r="A93" t="s">
        <v>99</v>
      </c>
    </row>
    <row r="94" spans="1:5" x14ac:dyDescent="0.25">
      <c r="A94" s="23" t="s">
        <v>137</v>
      </c>
    </row>
    <row r="95" spans="1:5" x14ac:dyDescent="0.25">
      <c r="A95" t="s">
        <v>138</v>
      </c>
    </row>
    <row r="99" spans="1:1" ht="15.75" thickBot="1" x14ac:dyDescent="0.3"/>
    <row r="100" spans="1:1" ht="26.25" customHeight="1" thickBot="1" x14ac:dyDescent="0.3">
      <c r="A100" s="17" t="s">
        <v>95</v>
      </c>
    </row>
    <row r="101" spans="1:1" ht="33.75" customHeight="1" thickBot="1" x14ac:dyDescent="0.3">
      <c r="A101" s="15" t="s">
        <v>96</v>
      </c>
    </row>
    <row r="102" spans="1:1" ht="45.75" thickBot="1" x14ac:dyDescent="0.3">
      <c r="A102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8"/>
  <sheetViews>
    <sheetView showGridLines="0" tabSelected="1" topLeftCell="D63" zoomScaleNormal="100" workbookViewId="0">
      <selection activeCell="L36" sqref="L36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4" t="s">
        <v>100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54" t="s">
        <v>146</v>
      </c>
      <c r="E9" s="54"/>
      <c r="F9" s="54"/>
      <c r="G9" s="54"/>
      <c r="H9" s="54"/>
      <c r="I9" s="54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54" t="s">
        <v>115</v>
      </c>
      <c r="E10" s="54"/>
      <c r="F10" s="54"/>
      <c r="G10" s="54"/>
      <c r="H10" s="54" t="s">
        <v>116</v>
      </c>
      <c r="I10" s="54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55" t="s">
        <v>117</v>
      </c>
      <c r="E11" s="55"/>
      <c r="F11" s="55"/>
      <c r="G11" s="55"/>
      <c r="H11" s="59">
        <v>72549166.890000001</v>
      </c>
      <c r="I11" s="60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55" t="s">
        <v>118</v>
      </c>
      <c r="E12" s="55"/>
      <c r="F12" s="55"/>
      <c r="G12" s="55"/>
      <c r="H12" s="59">
        <v>8868952.1999999993</v>
      </c>
      <c r="I12" s="60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D13" s="56" t="s">
        <v>142</v>
      </c>
      <c r="E13" s="57"/>
      <c r="F13" s="57"/>
      <c r="G13" s="58"/>
      <c r="H13" s="59">
        <v>2612300</v>
      </c>
      <c r="I13" s="60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11"/>
      <c r="D14" s="55" t="s">
        <v>119</v>
      </c>
      <c r="E14" s="55"/>
      <c r="F14" s="55"/>
      <c r="G14" s="55"/>
      <c r="H14" s="59">
        <v>50739</v>
      </c>
      <c r="I14" s="60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55" t="s">
        <v>120</v>
      </c>
      <c r="E15" s="55"/>
      <c r="F15" s="55"/>
      <c r="G15" s="55"/>
      <c r="H15" s="59">
        <v>15200</v>
      </c>
      <c r="I15" s="60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55" t="s">
        <v>121</v>
      </c>
      <c r="E16" s="55"/>
      <c r="F16" s="55"/>
      <c r="G16" s="55"/>
      <c r="H16" s="59">
        <v>785480.55</v>
      </c>
      <c r="I16" s="60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55" t="s">
        <v>122</v>
      </c>
      <c r="E17" s="55"/>
      <c r="F17" s="55"/>
      <c r="G17" s="55"/>
      <c r="H17" s="59">
        <v>657700</v>
      </c>
      <c r="I17" s="60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55" t="s">
        <v>123</v>
      </c>
      <c r="E18" s="55"/>
      <c r="F18" s="55"/>
      <c r="G18" s="55"/>
      <c r="H18" s="59">
        <v>4341233</v>
      </c>
      <c r="I18" s="60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55" t="s">
        <v>143</v>
      </c>
      <c r="E19" s="55"/>
      <c r="F19" s="55"/>
      <c r="G19" s="55"/>
      <c r="H19" s="59">
        <v>145100</v>
      </c>
      <c r="I19" s="60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55" t="s">
        <v>124</v>
      </c>
      <c r="E20" s="55"/>
      <c r="F20" s="55"/>
      <c r="G20" s="55"/>
      <c r="H20" s="59">
        <v>46800</v>
      </c>
      <c r="I20" s="60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55" t="s">
        <v>125</v>
      </c>
      <c r="E21" s="55"/>
      <c r="F21" s="55"/>
      <c r="G21" s="55"/>
      <c r="H21" s="59">
        <v>4150</v>
      </c>
      <c r="I21" s="60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55" t="s">
        <v>126</v>
      </c>
      <c r="E22" s="55"/>
      <c r="F22" s="55"/>
      <c r="G22" s="55"/>
      <c r="H22" s="59">
        <v>2866310</v>
      </c>
      <c r="I22" s="60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41"/>
      <c r="D23" s="55" t="s">
        <v>127</v>
      </c>
      <c r="E23" s="55"/>
      <c r="F23" s="55"/>
      <c r="G23" s="55"/>
      <c r="H23" s="59">
        <v>189445</v>
      </c>
      <c r="I23" s="60"/>
      <c r="J23" s="41"/>
      <c r="K23" s="41"/>
      <c r="L23" s="41"/>
      <c r="M23" s="41"/>
      <c r="N23" s="41"/>
      <c r="O23" s="41"/>
      <c r="P23" s="41"/>
      <c r="Q23" s="41"/>
      <c r="R23" s="41"/>
    </row>
    <row r="24" spans="3:18" ht="15.75" customHeight="1" x14ac:dyDescent="0.25">
      <c r="C24" s="41"/>
      <c r="D24" s="55" t="s">
        <v>128</v>
      </c>
      <c r="E24" s="55"/>
      <c r="F24" s="55"/>
      <c r="G24" s="55"/>
      <c r="H24" s="59">
        <v>270900</v>
      </c>
      <c r="I24" s="60"/>
      <c r="J24" s="41"/>
      <c r="K24" s="41"/>
      <c r="L24" s="41"/>
      <c r="M24" s="41"/>
      <c r="N24" s="41"/>
      <c r="O24" s="41"/>
      <c r="P24" s="41"/>
      <c r="Q24" s="41"/>
      <c r="R24" s="41"/>
    </row>
    <row r="25" spans="3:18" ht="15.75" customHeight="1" x14ac:dyDescent="0.25">
      <c r="C25" s="41"/>
      <c r="D25" s="55" t="s">
        <v>129</v>
      </c>
      <c r="E25" s="55"/>
      <c r="F25" s="55"/>
      <c r="G25" s="55"/>
      <c r="H25" s="59">
        <v>388400</v>
      </c>
      <c r="I25" s="60"/>
      <c r="J25" s="41"/>
      <c r="K25" s="41"/>
      <c r="L25" s="41"/>
      <c r="M25" s="41"/>
      <c r="N25" s="41"/>
      <c r="O25" s="41"/>
      <c r="P25" s="41"/>
      <c r="Q25" s="41"/>
      <c r="R25" s="41"/>
    </row>
    <row r="26" spans="3:18" ht="15.75" customHeight="1" x14ac:dyDescent="0.25">
      <c r="C26" s="41"/>
      <c r="D26" s="55" t="s">
        <v>130</v>
      </c>
      <c r="E26" s="55"/>
      <c r="F26" s="55"/>
      <c r="G26" s="55"/>
      <c r="H26" s="59">
        <v>109000</v>
      </c>
      <c r="I26" s="60"/>
      <c r="J26" s="41"/>
      <c r="K26" s="41"/>
      <c r="L26" s="41"/>
      <c r="M26" s="41"/>
      <c r="N26" s="41"/>
      <c r="O26" s="41"/>
      <c r="P26" s="41"/>
      <c r="Q26" s="41"/>
      <c r="R26" s="41"/>
    </row>
    <row r="27" spans="3:18" ht="15.75" customHeight="1" x14ac:dyDescent="0.25">
      <c r="C27" s="41"/>
      <c r="D27" s="55" t="s">
        <v>144</v>
      </c>
      <c r="E27" s="55"/>
      <c r="F27" s="55"/>
      <c r="G27" s="55"/>
      <c r="H27" s="59">
        <v>9461.02</v>
      </c>
      <c r="I27" s="60"/>
      <c r="J27" s="41"/>
      <c r="K27" s="41"/>
      <c r="L27" s="41"/>
      <c r="M27" s="41"/>
      <c r="N27" s="41"/>
      <c r="O27" s="41"/>
      <c r="P27" s="41"/>
      <c r="Q27" s="41"/>
      <c r="R27" s="41"/>
    </row>
    <row r="28" spans="3:18" ht="15.75" customHeight="1" x14ac:dyDescent="0.25">
      <c r="C28" s="11"/>
      <c r="D28" s="55" t="s">
        <v>131</v>
      </c>
      <c r="E28" s="55"/>
      <c r="F28" s="55"/>
      <c r="G28" s="55"/>
      <c r="H28" s="59">
        <v>127315</v>
      </c>
      <c r="I28" s="60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56" t="s">
        <v>145</v>
      </c>
      <c r="E29" s="57"/>
      <c r="F29" s="57"/>
      <c r="G29" s="58"/>
      <c r="H29" s="59">
        <v>5632.3</v>
      </c>
      <c r="I29" s="60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11"/>
      <c r="E30" s="11"/>
      <c r="F30" s="11"/>
      <c r="G30" s="11"/>
      <c r="H30" s="36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thickBot="1" x14ac:dyDescent="0.3">
      <c r="C31" s="11"/>
      <c r="D31" s="67" t="s">
        <v>132</v>
      </c>
      <c r="E31" s="67"/>
      <c r="F31" s="67"/>
      <c r="G31" s="67"/>
      <c r="H31" s="66">
        <f>SUM(H11:H30)</f>
        <v>94043284.959999993</v>
      </c>
      <c r="I31" s="66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thickTop="1" x14ac:dyDescent="0.25"/>
    <row r="33" spans="3:19" ht="25.5" customHeight="1" x14ac:dyDescent="0.25">
      <c r="C33" s="49" t="s">
        <v>66</v>
      </c>
      <c r="D33" s="50" t="s">
        <v>94</v>
      </c>
      <c r="E33" s="50" t="s">
        <v>93</v>
      </c>
      <c r="F33" s="61" t="s">
        <v>91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3"/>
    </row>
    <row r="34" spans="3:19" x14ac:dyDescent="0.25">
      <c r="C34" s="49"/>
      <c r="D34" s="51"/>
      <c r="E34" s="51"/>
      <c r="F34" s="12" t="s">
        <v>79</v>
      </c>
      <c r="G34" s="12" t="s">
        <v>80</v>
      </c>
      <c r="H34" s="12" t="s">
        <v>81</v>
      </c>
      <c r="I34" s="12" t="s">
        <v>82</v>
      </c>
      <c r="J34" s="13" t="s">
        <v>83</v>
      </c>
      <c r="K34" s="12" t="s">
        <v>84</v>
      </c>
      <c r="L34" s="13" t="s">
        <v>85</v>
      </c>
      <c r="M34" s="12" t="s">
        <v>86</v>
      </c>
      <c r="N34" s="12" t="s">
        <v>87</v>
      </c>
      <c r="O34" s="12" t="s">
        <v>88</v>
      </c>
      <c r="P34" s="12" t="s">
        <v>89</v>
      </c>
      <c r="Q34" s="13" t="s">
        <v>90</v>
      </c>
      <c r="R34" s="12" t="s">
        <v>78</v>
      </c>
    </row>
    <row r="35" spans="3:19" x14ac:dyDescent="0.25">
      <c r="C35" s="1" t="s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3:19" x14ac:dyDescent="0.25">
      <c r="C36" s="3" t="s">
        <v>1</v>
      </c>
      <c r="D36" s="22">
        <f>SUM(D37:D41)</f>
        <v>107287289</v>
      </c>
      <c r="E36" s="22">
        <f t="shared" ref="E36:Q36" si="0">SUM(E37:E41)</f>
        <v>116687289</v>
      </c>
      <c r="F36" s="22">
        <f t="shared" si="0"/>
        <v>6851413.1299999999</v>
      </c>
      <c r="G36" s="22">
        <f t="shared" si="0"/>
        <v>7162755.96</v>
      </c>
      <c r="H36" s="22">
        <f t="shared" si="0"/>
        <v>8061696.2199999988</v>
      </c>
      <c r="I36" s="22">
        <f t="shared" si="0"/>
        <v>7002927.1399999997</v>
      </c>
      <c r="J36" s="22">
        <f t="shared" si="0"/>
        <v>11190524.15</v>
      </c>
      <c r="K36" s="22">
        <f t="shared" si="0"/>
        <v>6841145.2400000002</v>
      </c>
      <c r="L36" s="22">
        <f t="shared" si="0"/>
        <v>7392892.1500000004</v>
      </c>
      <c r="M36" s="22">
        <f t="shared" si="0"/>
        <v>0</v>
      </c>
      <c r="N36" s="22">
        <f t="shared" si="0"/>
        <v>0</v>
      </c>
      <c r="O36" s="22">
        <f t="shared" si="0"/>
        <v>0</v>
      </c>
      <c r="P36" s="22">
        <f t="shared" si="0"/>
        <v>0</v>
      </c>
      <c r="Q36" s="22">
        <f t="shared" si="0"/>
        <v>0</v>
      </c>
      <c r="R36" s="22">
        <f>+F36+G36+H36+I36+J36+K36+L36+M36+N36+O36+P36+Q36</f>
        <v>54503353.990000002</v>
      </c>
    </row>
    <row r="37" spans="3:19" x14ac:dyDescent="0.25">
      <c r="C37" s="4" t="s">
        <v>2</v>
      </c>
      <c r="D37" s="18">
        <v>79934500</v>
      </c>
      <c r="E37" s="18">
        <v>89451726</v>
      </c>
      <c r="F37" s="18">
        <v>5898983.3300000001</v>
      </c>
      <c r="G37" s="18">
        <v>6169602.0300000003</v>
      </c>
      <c r="H37" s="18">
        <v>5943770.29</v>
      </c>
      <c r="I37" s="18">
        <v>5868171.7699999996</v>
      </c>
      <c r="J37" s="18">
        <v>6063643.7699999996</v>
      </c>
      <c r="K37" s="18">
        <v>5828430.6100000003</v>
      </c>
      <c r="L37" s="18">
        <v>6414435.0300000003</v>
      </c>
      <c r="M37" s="18"/>
      <c r="N37" s="18"/>
      <c r="O37" s="18"/>
      <c r="P37" s="18"/>
      <c r="Q37" s="18"/>
      <c r="R37" s="18">
        <f>SUM(F37:Q37)</f>
        <v>42187036.829999998</v>
      </c>
    </row>
    <row r="38" spans="3:19" x14ac:dyDescent="0.25">
      <c r="C38" s="4" t="s">
        <v>3</v>
      </c>
      <c r="D38" s="18">
        <v>14360000</v>
      </c>
      <c r="E38" s="18">
        <v>12761594</v>
      </c>
      <c r="F38" s="18">
        <v>51000</v>
      </c>
      <c r="G38" s="18">
        <v>120884.76</v>
      </c>
      <c r="H38" s="18">
        <v>1227922.43</v>
      </c>
      <c r="I38" s="18">
        <v>236748.51</v>
      </c>
      <c r="J38" s="18">
        <v>4237820.75</v>
      </c>
      <c r="K38" s="18">
        <v>142573.95000000001</v>
      </c>
      <c r="L38" s="18">
        <v>76221.509999999995</v>
      </c>
      <c r="M38" s="18"/>
      <c r="N38" s="18"/>
      <c r="O38" s="18"/>
      <c r="P38" s="18"/>
      <c r="Q38" s="18"/>
      <c r="R38" s="18">
        <f>SUM(F38:Q38)</f>
        <v>6093171.9100000001</v>
      </c>
    </row>
    <row r="39" spans="3:19" x14ac:dyDescent="0.25">
      <c r="C39" s="4" t="s">
        <v>4</v>
      </c>
      <c r="D39" s="18">
        <v>360000</v>
      </c>
      <c r="E39" s="18"/>
      <c r="F39" s="18"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0"/>
      <c r="R39" s="18">
        <f>SUM(F39:Q39)</f>
        <v>0</v>
      </c>
      <c r="S39" s="14"/>
    </row>
    <row r="40" spans="3:19" x14ac:dyDescent="0.25">
      <c r="C40" s="4" t="s">
        <v>5</v>
      </c>
      <c r="D40" s="18">
        <v>3584863</v>
      </c>
      <c r="E40" s="18">
        <v>3234863</v>
      </c>
      <c r="F40" s="18"/>
      <c r="G40" s="18"/>
      <c r="H40" s="18">
        <v>13499.77</v>
      </c>
      <c r="I40" s="18"/>
      <c r="J40" s="18"/>
      <c r="K40" s="18"/>
      <c r="L40" s="18">
        <v>10000</v>
      </c>
      <c r="M40" s="18"/>
      <c r="N40" s="18"/>
      <c r="O40" s="18"/>
      <c r="P40" s="18"/>
      <c r="Q40" s="30"/>
      <c r="R40" s="18">
        <f>SUM(F40:Q40)</f>
        <v>23499.77</v>
      </c>
    </row>
    <row r="41" spans="3:19" x14ac:dyDescent="0.25">
      <c r="C41" s="4" t="str">
        <f>+'P1 Presupuesto Aprobado'!A17</f>
        <v>2.1.5 - CONTRIBUCIONES A LA SEGURIDAD SOCIAL</v>
      </c>
      <c r="D41" s="18">
        <v>9047926</v>
      </c>
      <c r="E41" s="18">
        <v>11239106</v>
      </c>
      <c r="F41" s="18">
        <v>901429.8</v>
      </c>
      <c r="G41" s="18">
        <v>872269.17</v>
      </c>
      <c r="H41" s="18">
        <v>876503.73</v>
      </c>
      <c r="I41" s="18">
        <v>898006.86</v>
      </c>
      <c r="J41" s="18">
        <v>889059.63</v>
      </c>
      <c r="K41" s="18">
        <v>870140.68</v>
      </c>
      <c r="L41" s="18">
        <v>892235.61</v>
      </c>
      <c r="M41" s="18"/>
      <c r="N41" s="18"/>
      <c r="O41" s="18"/>
      <c r="P41" s="18"/>
      <c r="Q41" s="18"/>
      <c r="R41" s="18">
        <f>SUM(F41:Q41)</f>
        <v>6199645.4800000004</v>
      </c>
    </row>
    <row r="42" spans="3:19" s="23" customFormat="1" x14ac:dyDescent="0.25">
      <c r="C42" s="35" t="s">
        <v>114</v>
      </c>
      <c r="D42" s="22">
        <f>SUM(D43:D51)</f>
        <v>23852300</v>
      </c>
      <c r="E42" s="22">
        <f t="shared" ref="E42:Q42" si="1">SUM(E43:E51)</f>
        <v>25960100</v>
      </c>
      <c r="F42" s="22">
        <f t="shared" si="1"/>
        <v>642742.42999999993</v>
      </c>
      <c r="G42" s="22">
        <f t="shared" si="1"/>
        <v>766491.16</v>
      </c>
      <c r="H42" s="22">
        <f t="shared" si="1"/>
        <v>1178413.25</v>
      </c>
      <c r="I42" s="22">
        <f t="shared" si="1"/>
        <v>666442.04</v>
      </c>
      <c r="J42" s="22">
        <f>SUM(J43:J51)</f>
        <v>4126400.0100000002</v>
      </c>
      <c r="K42" s="22">
        <f t="shared" si="1"/>
        <v>1191337.67</v>
      </c>
      <c r="L42" s="22">
        <f t="shared" si="1"/>
        <v>1576782</v>
      </c>
      <c r="M42" s="22">
        <f t="shared" si="1"/>
        <v>0</v>
      </c>
      <c r="N42" s="22">
        <f t="shared" si="1"/>
        <v>0</v>
      </c>
      <c r="O42" s="22">
        <f t="shared" si="1"/>
        <v>0</v>
      </c>
      <c r="P42" s="22">
        <f t="shared" si="1"/>
        <v>0</v>
      </c>
      <c r="Q42" s="22">
        <f t="shared" si="1"/>
        <v>0</v>
      </c>
      <c r="R42" s="22">
        <f t="shared" ref="R42:R51" si="2">SUM(F42:Q42)</f>
        <v>10148608.560000001</v>
      </c>
    </row>
    <row r="43" spans="3:19" x14ac:dyDescent="0.25">
      <c r="C43" s="4" t="s">
        <v>8</v>
      </c>
      <c r="D43" s="18">
        <v>10142000</v>
      </c>
      <c r="E43" s="18">
        <v>10142000</v>
      </c>
      <c r="F43" s="18">
        <v>627073.07999999996</v>
      </c>
      <c r="G43" s="18">
        <v>737157.81</v>
      </c>
      <c r="H43" s="18">
        <v>751018.43</v>
      </c>
      <c r="I43" s="18">
        <v>208599.69</v>
      </c>
      <c r="J43" s="18">
        <v>1485721.59</v>
      </c>
      <c r="K43" s="18">
        <v>842127.52</v>
      </c>
      <c r="L43" s="18">
        <v>856617.57</v>
      </c>
      <c r="M43" s="18"/>
      <c r="N43" s="18"/>
      <c r="O43" s="18"/>
      <c r="P43" s="18"/>
      <c r="Q43" s="18"/>
      <c r="R43" s="18">
        <f t="shared" si="2"/>
        <v>5508315.6900000013</v>
      </c>
    </row>
    <row r="44" spans="3:19" x14ac:dyDescent="0.25">
      <c r="C44" s="4" t="s">
        <v>9</v>
      </c>
      <c r="D44" s="18">
        <v>1400000</v>
      </c>
      <c r="E44" s="18">
        <v>400000</v>
      </c>
      <c r="F44" s="18"/>
      <c r="G44" s="18"/>
      <c r="H44" s="18"/>
      <c r="I44" s="18"/>
      <c r="J44" s="18"/>
      <c r="K44" s="18">
        <v>70000.02</v>
      </c>
      <c r="L44" s="18">
        <v>11666.67</v>
      </c>
      <c r="M44" s="18"/>
      <c r="N44" s="18"/>
      <c r="O44" s="18"/>
      <c r="P44" s="18"/>
      <c r="Q44" s="18"/>
      <c r="R44" s="18">
        <f t="shared" si="2"/>
        <v>81666.69</v>
      </c>
    </row>
    <row r="45" spans="3:19" x14ac:dyDescent="0.25">
      <c r="C45" s="4" t="s">
        <v>10</v>
      </c>
      <c r="D45" s="18">
        <v>1350000</v>
      </c>
      <c r="E45" s="18">
        <v>1925000</v>
      </c>
      <c r="F45" s="18"/>
      <c r="G45" s="18">
        <v>6810</v>
      </c>
      <c r="H45" s="18"/>
      <c r="I45" s="18">
        <v>53010</v>
      </c>
      <c r="J45" s="18">
        <v>431770</v>
      </c>
      <c r="K45" s="18">
        <v>178640</v>
      </c>
      <c r="L45" s="18">
        <v>119400</v>
      </c>
      <c r="M45" s="18"/>
      <c r="N45" s="18"/>
      <c r="O45" s="18"/>
      <c r="P45" s="18"/>
      <c r="Q45" s="18"/>
      <c r="R45" s="18">
        <f t="shared" si="2"/>
        <v>789630</v>
      </c>
    </row>
    <row r="46" spans="3:19" x14ac:dyDescent="0.25">
      <c r="C46" s="4" t="s">
        <v>11</v>
      </c>
      <c r="D46" s="18">
        <v>220000</v>
      </c>
      <c r="E46" s="18">
        <v>220000</v>
      </c>
      <c r="F46" s="18"/>
      <c r="G46" s="18"/>
      <c r="H46" s="18"/>
      <c r="I46" s="18"/>
      <c r="J46" s="18"/>
      <c r="K46" s="18">
        <v>152.25</v>
      </c>
      <c r="L46" s="18">
        <v>18002.47</v>
      </c>
      <c r="M46" s="18"/>
      <c r="N46" s="18"/>
      <c r="O46" s="18"/>
      <c r="P46" s="18"/>
      <c r="Q46" s="18"/>
      <c r="R46" s="18">
        <f t="shared" si="2"/>
        <v>18154.72</v>
      </c>
    </row>
    <row r="47" spans="3:19" x14ac:dyDescent="0.25">
      <c r="C47" s="4" t="s">
        <v>12</v>
      </c>
      <c r="D47" s="18">
        <v>215000</v>
      </c>
      <c r="E47" s="18">
        <v>644500</v>
      </c>
      <c r="F47" s="18"/>
      <c r="G47" s="18"/>
      <c r="H47" s="18">
        <v>17000</v>
      </c>
      <c r="I47" s="18"/>
      <c r="J47" s="18">
        <v>161896</v>
      </c>
      <c r="K47" s="18"/>
      <c r="L47" s="18"/>
      <c r="M47" s="18"/>
      <c r="N47" s="18"/>
      <c r="O47" s="18"/>
      <c r="P47" s="18"/>
      <c r="Q47" s="18"/>
      <c r="R47" s="18">
        <f t="shared" si="2"/>
        <v>178896</v>
      </c>
    </row>
    <row r="48" spans="3:19" x14ac:dyDescent="0.25">
      <c r="C48" s="4" t="s">
        <v>13</v>
      </c>
      <c r="D48" s="18">
        <v>850000</v>
      </c>
      <c r="E48" s="18">
        <v>1020000</v>
      </c>
      <c r="F48" s="18">
        <v>15669.35</v>
      </c>
      <c r="G48" s="18">
        <v>22523.35</v>
      </c>
      <c r="H48" s="18">
        <v>409144.82</v>
      </c>
      <c r="I48" s="18">
        <v>23764.35</v>
      </c>
      <c r="J48" s="18">
        <v>396326.17</v>
      </c>
      <c r="K48" s="18">
        <v>29617.88</v>
      </c>
      <c r="L48" s="18">
        <v>27823.279999999999</v>
      </c>
      <c r="M48" s="18"/>
      <c r="N48" s="18"/>
      <c r="O48" s="18"/>
      <c r="P48" s="18"/>
      <c r="Q48" s="18"/>
      <c r="R48" s="18">
        <f t="shared" si="2"/>
        <v>924869.20000000007</v>
      </c>
    </row>
    <row r="49" spans="3:18" x14ac:dyDescent="0.25">
      <c r="C49" s="4" t="s">
        <v>14</v>
      </c>
      <c r="D49" s="18">
        <v>550000</v>
      </c>
      <c r="E49" s="18">
        <v>1043300</v>
      </c>
      <c r="F49" s="18"/>
      <c r="G49" s="18"/>
      <c r="H49" s="18">
        <v>1250</v>
      </c>
      <c r="I49" s="18">
        <v>186368</v>
      </c>
      <c r="J49" s="18"/>
      <c r="K49" s="18"/>
      <c r="L49" s="18"/>
      <c r="M49" s="18"/>
      <c r="N49" s="18"/>
      <c r="O49" s="18"/>
      <c r="P49" s="18"/>
      <c r="Q49" s="18"/>
      <c r="R49" s="18">
        <f t="shared" si="2"/>
        <v>187618</v>
      </c>
    </row>
    <row r="50" spans="3:18" x14ac:dyDescent="0.25">
      <c r="C50" s="4" t="s">
        <v>15</v>
      </c>
      <c r="D50" s="18">
        <v>2275300</v>
      </c>
      <c r="E50" s="18">
        <v>4422800</v>
      </c>
      <c r="F50" s="18"/>
      <c r="G50" s="18"/>
      <c r="H50" s="18"/>
      <c r="I50" s="18">
        <v>194700</v>
      </c>
      <c r="J50" s="18">
        <v>1500236.25</v>
      </c>
      <c r="K50" s="18"/>
      <c r="L50" s="18">
        <v>349811.01</v>
      </c>
      <c r="M50" s="18"/>
      <c r="N50" s="18"/>
      <c r="O50" s="18"/>
      <c r="P50" s="18"/>
      <c r="Q50" s="18"/>
      <c r="R50" s="18">
        <f t="shared" si="2"/>
        <v>2044747.26</v>
      </c>
    </row>
    <row r="51" spans="3:18" x14ac:dyDescent="0.25">
      <c r="C51" s="4" t="s">
        <v>16</v>
      </c>
      <c r="D51" s="18">
        <v>6850000</v>
      </c>
      <c r="E51" s="18">
        <v>6142500</v>
      </c>
      <c r="F51" s="18"/>
      <c r="G51" s="18"/>
      <c r="H51" s="18"/>
      <c r="I51" s="18"/>
      <c r="J51" s="18">
        <v>150450</v>
      </c>
      <c r="K51" s="18">
        <v>70800</v>
      </c>
      <c r="L51" s="18">
        <v>193461</v>
      </c>
      <c r="M51" s="18"/>
      <c r="N51" s="18"/>
      <c r="O51" s="18"/>
      <c r="P51" s="18"/>
      <c r="Q51" s="18"/>
      <c r="R51" s="18">
        <f t="shared" si="2"/>
        <v>414711</v>
      </c>
    </row>
    <row r="52" spans="3:18" x14ac:dyDescent="0.25">
      <c r="C52" s="3" t="s">
        <v>17</v>
      </c>
      <c r="D52" s="22">
        <f>+D53+D54+D55+D56+D57+D58+D59+D63+D64</f>
        <v>20339491</v>
      </c>
      <c r="E52" s="22">
        <f>+E53+E54+E55+E56+E57+E58+E59+E63+E64</f>
        <v>22074991</v>
      </c>
      <c r="F52" s="18">
        <v>0</v>
      </c>
      <c r="G52" s="22">
        <f>+G53+G54+G55+G56+G57+G58+G59+G63</f>
        <v>0</v>
      </c>
      <c r="H52" s="22">
        <f t="shared" ref="H52:P52" si="3">+H53+H54+H55+H56+H57+H58+H59+H63+H64</f>
        <v>724781.41</v>
      </c>
      <c r="I52" s="22">
        <f t="shared" si="3"/>
        <v>821927.25</v>
      </c>
      <c r="J52" s="22">
        <f t="shared" si="3"/>
        <v>1151542.2</v>
      </c>
      <c r="K52" s="22">
        <f t="shared" si="3"/>
        <v>2058969.4300000002</v>
      </c>
      <c r="L52" s="22">
        <f t="shared" si="3"/>
        <v>853988.64999999991</v>
      </c>
      <c r="M52" s="22">
        <f t="shared" si="3"/>
        <v>0</v>
      </c>
      <c r="N52" s="22">
        <f t="shared" si="3"/>
        <v>0</v>
      </c>
      <c r="O52" s="22">
        <f t="shared" si="3"/>
        <v>0</v>
      </c>
      <c r="P52" s="22">
        <f t="shared" si="3"/>
        <v>0</v>
      </c>
      <c r="Q52" s="22">
        <f>+Q53+Q54+Q55+Q57+Q59+Q64+Q58+Q56+Q63</f>
        <v>0</v>
      </c>
      <c r="R52" s="22">
        <f>SUM(F52:Q52)</f>
        <v>5611208.9400000013</v>
      </c>
    </row>
    <row r="53" spans="3:18" x14ac:dyDescent="0.25">
      <c r="C53" s="4" t="s">
        <v>18</v>
      </c>
      <c r="D53" s="18">
        <v>495000</v>
      </c>
      <c r="E53" s="18">
        <v>1695000</v>
      </c>
      <c r="F53" s="18"/>
      <c r="G53" s="18"/>
      <c r="H53" s="18">
        <v>148804.20000000001</v>
      </c>
      <c r="I53" s="18">
        <v>132504.79999999999</v>
      </c>
      <c r="J53" s="18">
        <v>263904</v>
      </c>
      <c r="K53" s="18">
        <v>455</v>
      </c>
      <c r="L53" s="18">
        <v>131850.5</v>
      </c>
      <c r="M53" s="18"/>
      <c r="N53" s="18"/>
      <c r="O53" s="18"/>
      <c r="P53" s="18"/>
      <c r="Q53" s="18"/>
      <c r="R53" s="18">
        <f t="shared" ref="R53:R64" si="4">SUM(F53:Q53)</f>
        <v>677518.5</v>
      </c>
    </row>
    <row r="54" spans="3:18" x14ac:dyDescent="0.25">
      <c r="C54" s="4" t="s">
        <v>19</v>
      </c>
      <c r="D54" s="18">
        <v>1615000</v>
      </c>
      <c r="E54" s="18">
        <v>1301500</v>
      </c>
      <c r="F54" s="18"/>
      <c r="G54" s="18"/>
      <c r="H54" s="18"/>
      <c r="I54" s="18"/>
      <c r="J54" s="18">
        <v>95059.62</v>
      </c>
      <c r="K54" s="18">
        <v>324264</v>
      </c>
      <c r="L54" s="18">
        <v>1805.4</v>
      </c>
      <c r="M54" s="18"/>
      <c r="N54" s="18"/>
      <c r="O54" s="18"/>
      <c r="P54" s="18"/>
      <c r="Q54" s="18"/>
      <c r="R54" s="18">
        <f t="shared" si="4"/>
        <v>421129.02</v>
      </c>
    </row>
    <row r="55" spans="3:18" x14ac:dyDescent="0.25">
      <c r="C55" s="4" t="s">
        <v>20</v>
      </c>
      <c r="D55" s="18">
        <v>2050000</v>
      </c>
      <c r="E55" s="18">
        <v>1471500</v>
      </c>
      <c r="F55" s="18"/>
      <c r="G55" s="18"/>
      <c r="H55" s="18">
        <v>106169.06</v>
      </c>
      <c r="I55" s="18">
        <v>52430.58</v>
      </c>
      <c r="J55" s="18">
        <v>266275</v>
      </c>
      <c r="K55" s="18">
        <v>211125.98</v>
      </c>
      <c r="L55" s="18">
        <v>36792.400000000001</v>
      </c>
      <c r="M55" s="18"/>
      <c r="N55" s="18"/>
      <c r="O55" s="18"/>
      <c r="P55" s="18"/>
      <c r="Q55" s="18"/>
      <c r="R55" s="18">
        <f t="shared" si="4"/>
        <v>672793.02</v>
      </c>
    </row>
    <row r="56" spans="3:18" x14ac:dyDescent="0.25">
      <c r="C56" s="4" t="s">
        <v>21</v>
      </c>
      <c r="D56" s="18">
        <v>40000</v>
      </c>
      <c r="E56" s="18">
        <v>40000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f>SUM(F56:Q56)</f>
        <v>0</v>
      </c>
    </row>
    <row r="57" spans="3:18" x14ac:dyDescent="0.25">
      <c r="C57" s="4" t="s">
        <v>22</v>
      </c>
      <c r="D57" s="18">
        <v>660000</v>
      </c>
      <c r="E57" s="18">
        <v>1038000</v>
      </c>
      <c r="F57" s="18"/>
      <c r="G57" s="18"/>
      <c r="H57" s="18"/>
      <c r="I57" s="18">
        <v>114783.83</v>
      </c>
      <c r="J57" s="18"/>
      <c r="K57" s="18"/>
      <c r="L57" s="18"/>
      <c r="M57" s="18"/>
      <c r="N57" s="18"/>
      <c r="O57" s="18"/>
      <c r="P57" s="18"/>
      <c r="Q57" s="18"/>
      <c r="R57" s="18">
        <f t="shared" si="4"/>
        <v>114783.83</v>
      </c>
    </row>
    <row r="58" spans="3:18" x14ac:dyDescent="0.25">
      <c r="C58" s="4" t="s">
        <v>23</v>
      </c>
      <c r="D58" s="18">
        <v>1923917</v>
      </c>
      <c r="E58" s="18">
        <v>4970417</v>
      </c>
      <c r="F58" s="18"/>
      <c r="G58" s="18"/>
      <c r="H58" s="18"/>
      <c r="I58" s="18">
        <v>20955.62</v>
      </c>
      <c r="J58" s="18">
        <v>19618.68</v>
      </c>
      <c r="K58" s="18">
        <v>3894</v>
      </c>
      <c r="L58" s="18">
        <v>76356.399999999994</v>
      </c>
      <c r="M58" s="18"/>
      <c r="N58" s="18"/>
      <c r="O58" s="18"/>
      <c r="P58" s="18"/>
      <c r="Q58" s="18"/>
      <c r="R58" s="18">
        <f>SUM(F58:Q58)</f>
        <v>120824.7</v>
      </c>
    </row>
    <row r="59" spans="3:18" x14ac:dyDescent="0.25">
      <c r="C59" s="4" t="s">
        <v>24</v>
      </c>
      <c r="D59" s="18">
        <v>6215000</v>
      </c>
      <c r="E59" s="18">
        <v>6198900</v>
      </c>
      <c r="F59" s="18"/>
      <c r="G59" s="18"/>
      <c r="H59" s="18">
        <v>193300</v>
      </c>
      <c r="I59" s="18">
        <v>2102.2600000000002</v>
      </c>
      <c r="J59" s="18">
        <v>386600</v>
      </c>
      <c r="K59" s="18">
        <v>1166978.1100000001</v>
      </c>
      <c r="L59" s="18">
        <v>151817.65</v>
      </c>
      <c r="M59" s="18"/>
      <c r="N59" s="18"/>
      <c r="O59" s="18"/>
      <c r="P59" s="18"/>
      <c r="Q59" s="18"/>
      <c r="R59" s="18">
        <f t="shared" si="4"/>
        <v>1900798.02</v>
      </c>
    </row>
    <row r="60" spans="3:18" x14ac:dyDescent="0.25">
      <c r="C60" s="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3:18" x14ac:dyDescent="0.25">
      <c r="C61" s="49" t="s">
        <v>66</v>
      </c>
      <c r="D61" s="50" t="s">
        <v>94</v>
      </c>
      <c r="E61" s="50" t="s">
        <v>93</v>
      </c>
      <c r="F61" s="61" t="s">
        <v>91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2" spans="3:18" x14ac:dyDescent="0.25">
      <c r="C62" s="49"/>
      <c r="D62" s="51"/>
      <c r="E62" s="51"/>
      <c r="F62" s="12" t="s">
        <v>79</v>
      </c>
      <c r="G62" s="12" t="s">
        <v>80</v>
      </c>
      <c r="H62" s="12" t="s">
        <v>81</v>
      </c>
      <c r="I62" s="12" t="s">
        <v>82</v>
      </c>
      <c r="J62" s="13" t="s">
        <v>83</v>
      </c>
      <c r="K62" s="12" t="s">
        <v>84</v>
      </c>
      <c r="L62" s="13" t="s">
        <v>85</v>
      </c>
      <c r="M62" s="12" t="s">
        <v>86</v>
      </c>
      <c r="N62" s="12" t="s">
        <v>87</v>
      </c>
      <c r="O62" s="12" t="s">
        <v>88</v>
      </c>
      <c r="P62" s="12" t="s">
        <v>89</v>
      </c>
      <c r="Q62" s="13" t="s">
        <v>90</v>
      </c>
      <c r="R62" s="12" t="s">
        <v>78</v>
      </c>
    </row>
    <row r="63" spans="3:18" x14ac:dyDescent="0.25">
      <c r="C63" s="4" t="s">
        <v>25</v>
      </c>
      <c r="D63" s="18"/>
      <c r="E63" s="18"/>
      <c r="F63" s="18"/>
      <c r="G63" s="18"/>
      <c r="H63" s="18"/>
      <c r="I63" s="18"/>
      <c r="J63" s="18"/>
      <c r="K63" s="18">
        <v>352252.34</v>
      </c>
      <c r="L63" s="18">
        <v>455366.3</v>
      </c>
      <c r="M63" s="18"/>
      <c r="N63" s="18"/>
      <c r="O63" s="18"/>
      <c r="P63" s="18"/>
      <c r="Q63" s="18"/>
      <c r="R63" s="18">
        <f t="shared" si="4"/>
        <v>807618.64</v>
      </c>
    </row>
    <row r="64" spans="3:18" x14ac:dyDescent="0.25">
      <c r="C64" s="4" t="s">
        <v>26</v>
      </c>
      <c r="D64" s="18">
        <v>7340574</v>
      </c>
      <c r="E64" s="18">
        <v>5359674</v>
      </c>
      <c r="F64" s="18"/>
      <c r="G64" s="18"/>
      <c r="H64" s="18">
        <v>276508.15000000002</v>
      </c>
      <c r="I64" s="18">
        <v>499150.16</v>
      </c>
      <c r="J64" s="22">
        <v>120084.9</v>
      </c>
      <c r="K64" s="18"/>
      <c r="L64" s="18"/>
      <c r="M64" s="18"/>
      <c r="N64" s="18"/>
      <c r="O64" s="18"/>
      <c r="P64" s="18"/>
      <c r="Q64" s="18"/>
      <c r="R64" s="18">
        <f t="shared" si="4"/>
        <v>895743.21000000008</v>
      </c>
    </row>
    <row r="65" spans="3:18" x14ac:dyDescent="0.25">
      <c r="C65" s="3" t="s">
        <v>27</v>
      </c>
      <c r="D65" s="22">
        <f>+D66</f>
        <v>310000</v>
      </c>
      <c r="E65" s="22">
        <f>+E66</f>
        <v>310000</v>
      </c>
      <c r="F65" s="18">
        <v>0</v>
      </c>
      <c r="G65" s="18">
        <v>0</v>
      </c>
      <c r="H65" s="22">
        <f>+H66+H67+H68+H69+H70+H71+H72+H73</f>
        <v>0</v>
      </c>
      <c r="I65" s="22">
        <f>+I66+I67+I68+I69+I70+I71+I72+I73</f>
        <v>0</v>
      </c>
      <c r="J65" s="22"/>
      <c r="K65" s="22"/>
      <c r="L65" s="22">
        <f>+L66</f>
        <v>0</v>
      </c>
      <c r="M65" s="22">
        <f>+M66+M67+M68+M69+M70+M71+M72+M73</f>
        <v>0</v>
      </c>
      <c r="N65" s="18">
        <f>+N66+N67+N68+N69+N70+N71+N72+N73</f>
        <v>0</v>
      </c>
      <c r="O65" s="18">
        <f>+O66+O67+O68+O69+O70+O71+O72+O73</f>
        <v>0</v>
      </c>
      <c r="P65" s="18">
        <f>+P66+P67+P68+P69+P70+P71+P72+P73</f>
        <v>0</v>
      </c>
      <c r="Q65" s="18">
        <f t="shared" ref="Q65" si="5">+Q66+Q67+Q68+Q69+Q70+Q71+Q72+Q73</f>
        <v>0</v>
      </c>
      <c r="R65" s="18">
        <f t="shared" ref="R65:R70" si="6">SUM(F65:Q65)</f>
        <v>0</v>
      </c>
    </row>
    <row r="66" spans="3:18" x14ac:dyDescent="0.25">
      <c r="C66" s="4" t="s">
        <v>28</v>
      </c>
      <c r="D66" s="18">
        <v>310000</v>
      </c>
      <c r="E66" s="18">
        <v>310000</v>
      </c>
      <c r="F66" s="18">
        <v>0</v>
      </c>
      <c r="G66" s="18">
        <v>0</v>
      </c>
      <c r="H66" s="18"/>
      <c r="I66" s="18"/>
      <c r="J66" s="22"/>
      <c r="K66" s="18"/>
      <c r="L66" s="18"/>
      <c r="M66" s="18"/>
      <c r="N66" s="18"/>
      <c r="O66" s="18"/>
      <c r="P66" s="18"/>
      <c r="Q66" s="18"/>
      <c r="R66" s="18"/>
    </row>
    <row r="67" spans="3:18" hidden="1" x14ac:dyDescent="0.25">
      <c r="C67" s="4" t="s">
        <v>29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ref="N67:N80" si="7">+N68+N69+N70+N71+N72+N73+N74+N75</f>
        <v>0</v>
      </c>
      <c r="O67" s="18">
        <v>0</v>
      </c>
      <c r="P67" s="18">
        <v>0</v>
      </c>
      <c r="Q67" s="18">
        <v>0</v>
      </c>
      <c r="R67" s="18">
        <f t="shared" si="6"/>
        <v>0</v>
      </c>
    </row>
    <row r="68" spans="3:18" hidden="1" x14ac:dyDescent="0.25">
      <c r="C68" s="4" t="s">
        <v>30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7"/>
        <v>0</v>
      </c>
      <c r="O68" s="18">
        <v>0</v>
      </c>
      <c r="P68" s="18">
        <v>0</v>
      </c>
      <c r="Q68" s="18">
        <v>0</v>
      </c>
      <c r="R68" s="18">
        <f t="shared" si="6"/>
        <v>0</v>
      </c>
    </row>
    <row r="69" spans="3:18" hidden="1" x14ac:dyDescent="0.25">
      <c r="C69" s="4" t="s">
        <v>31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7"/>
        <v>0</v>
      </c>
      <c r="O69" s="18">
        <v>0</v>
      </c>
      <c r="P69" s="18">
        <v>0</v>
      </c>
      <c r="Q69" s="18">
        <v>0</v>
      </c>
      <c r="R69" s="18">
        <f t="shared" si="6"/>
        <v>0</v>
      </c>
    </row>
    <row r="70" spans="3:18" hidden="1" x14ac:dyDescent="0.25">
      <c r="C70" s="4" t="s">
        <v>32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18">
        <f t="shared" si="6"/>
        <v>0</v>
      </c>
    </row>
    <row r="71" spans="3:18" hidden="1" x14ac:dyDescent="0.25">
      <c r="C71" s="4" t="s">
        <v>33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18">
        <f t="shared" ref="R71:R101" si="8">SUM(F71:Q71)</f>
        <v>0</v>
      </c>
    </row>
    <row r="72" spans="3:18" hidden="1" x14ac:dyDescent="0.25">
      <c r="C72" s="4" t="s">
        <v>34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18">
        <f t="shared" si="8"/>
        <v>0</v>
      </c>
    </row>
    <row r="73" spans="3:18" hidden="1" x14ac:dyDescent="0.25">
      <c r="C73" s="4" t="s">
        <v>35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18">
        <f t="shared" si="8"/>
        <v>0</v>
      </c>
    </row>
    <row r="74" spans="3:18" hidden="1" x14ac:dyDescent="0.25">
      <c r="C74" s="3" t="s">
        <v>36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18">
        <f t="shared" si="8"/>
        <v>0</v>
      </c>
    </row>
    <row r="75" spans="3:18" hidden="1" x14ac:dyDescent="0.25">
      <c r="C75" s="4" t="s">
        <v>37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18">
        <f t="shared" si="8"/>
        <v>0</v>
      </c>
    </row>
    <row r="76" spans="3:18" hidden="1" x14ac:dyDescent="0.25">
      <c r="C76" s="4" t="s">
        <v>38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18">
        <f t="shared" si="8"/>
        <v>0</v>
      </c>
    </row>
    <row r="77" spans="3:18" hidden="1" x14ac:dyDescent="0.25">
      <c r="C77" s="4" t="s">
        <v>39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18">
        <f t="shared" si="8"/>
        <v>0</v>
      </c>
    </row>
    <row r="78" spans="3:18" hidden="1" x14ac:dyDescent="0.25">
      <c r="C78" s="4" t="s">
        <v>40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18">
        <f t="shared" si="8"/>
        <v>0</v>
      </c>
    </row>
    <row r="79" spans="3:18" hidden="1" x14ac:dyDescent="0.25">
      <c r="C79" s="4" t="s">
        <v>41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18">
        <f t="shared" si="8"/>
        <v>0</v>
      </c>
    </row>
    <row r="80" spans="3:18" hidden="1" x14ac:dyDescent="0.25">
      <c r="C80" s="4" t="s">
        <v>42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18">
        <f t="shared" si="8"/>
        <v>0</v>
      </c>
    </row>
    <row r="81" spans="3:18" x14ac:dyDescent="0.25">
      <c r="C81" s="3" t="s">
        <v>43</v>
      </c>
      <c r="D81" s="22">
        <f>+D82+D83+D84+D85+D86+D87+D88+D89+D90</f>
        <v>4210920</v>
      </c>
      <c r="E81" s="22">
        <f>+E82+E83+E84+E85+E86+E87+E88+E89+E90</f>
        <v>20286620</v>
      </c>
      <c r="F81" s="18">
        <v>0</v>
      </c>
      <c r="G81" s="18">
        <v>0</v>
      </c>
      <c r="H81" s="22">
        <f t="shared" ref="H81:P81" si="9">+H82+H83+H84+H85+H86+H87+H88+H89+H90+H91+H92+H93+H95</f>
        <v>82600</v>
      </c>
      <c r="I81" s="22">
        <f>+I82+I83+I84+I85+I86+I87+I88+I89+I90+I91+I92+I93+I95</f>
        <v>367489.76</v>
      </c>
      <c r="J81" s="22">
        <f>+J82+J83+J84+J85+J86+J87+J88+J89+J90+J91+J92+J93+J95</f>
        <v>340371.3</v>
      </c>
      <c r="K81" s="22">
        <f>+K82+K83+K84+K85+K86+K87</f>
        <v>259536.79</v>
      </c>
      <c r="L81" s="22">
        <f>+L82+L86+L90</f>
        <v>768022.19000000006</v>
      </c>
      <c r="M81" s="22">
        <f>+M82+M83+M84+M85+M86+M87+M88+M89+M90+M91+M92+M93+M95</f>
        <v>0</v>
      </c>
      <c r="N81" s="22">
        <f t="shared" si="9"/>
        <v>0</v>
      </c>
      <c r="O81" s="22">
        <f>+O82+O83+O84+O85+O86+O87+O88+O89+O90+O91+O92+O93+O95</f>
        <v>0</v>
      </c>
      <c r="P81" s="22">
        <f t="shared" si="9"/>
        <v>0</v>
      </c>
      <c r="Q81" s="22">
        <f>+Q82+Q83+Q84+Q85+Q86+Q87+Q90</f>
        <v>0</v>
      </c>
      <c r="R81" s="22">
        <f>SUM(F81:Q81)</f>
        <v>1818020.04</v>
      </c>
    </row>
    <row r="82" spans="3:18" x14ac:dyDescent="0.25">
      <c r="C82" s="4" t="s">
        <v>44</v>
      </c>
      <c r="D82" s="18">
        <v>2604500</v>
      </c>
      <c r="E82" s="18">
        <v>6863200</v>
      </c>
      <c r="F82" s="18">
        <v>0</v>
      </c>
      <c r="G82" s="18">
        <v>0</v>
      </c>
      <c r="H82" s="18">
        <v>59000</v>
      </c>
      <c r="I82" s="18">
        <v>338483</v>
      </c>
      <c r="J82" s="18">
        <v>180254.22</v>
      </c>
      <c r="K82" s="18"/>
      <c r="L82" s="18">
        <v>741240.01</v>
      </c>
      <c r="M82" s="18"/>
      <c r="N82" s="18"/>
      <c r="O82" s="18"/>
      <c r="P82" s="18"/>
      <c r="Q82" s="18"/>
      <c r="R82" s="18">
        <f t="shared" si="8"/>
        <v>1318977.23</v>
      </c>
    </row>
    <row r="83" spans="3:18" x14ac:dyDescent="0.25">
      <c r="C83" s="4" t="s">
        <v>45</v>
      </c>
      <c r="D83" s="18">
        <v>494342</v>
      </c>
      <c r="E83" s="18">
        <v>139342</v>
      </c>
      <c r="F83" s="18"/>
      <c r="G83" s="18">
        <v>0</v>
      </c>
      <c r="H83" s="18">
        <v>0</v>
      </c>
      <c r="I83" s="18"/>
      <c r="J83" s="18"/>
      <c r="K83" s="18"/>
      <c r="L83" s="22"/>
      <c r="M83" s="18"/>
      <c r="N83" s="18"/>
      <c r="O83" s="18"/>
      <c r="P83" s="18"/>
      <c r="Q83" s="18"/>
      <c r="R83" s="18">
        <f t="shared" si="8"/>
        <v>0</v>
      </c>
    </row>
    <row r="84" spans="3:18" x14ac:dyDescent="0.25">
      <c r="C84" s="4" t="s">
        <v>46</v>
      </c>
      <c r="D84" s="18">
        <v>65370</v>
      </c>
      <c r="E84" s="18">
        <v>65370</v>
      </c>
      <c r="F84" s="18">
        <v>0</v>
      </c>
      <c r="G84" s="18">
        <v>0</v>
      </c>
      <c r="H84" s="18">
        <v>0</v>
      </c>
      <c r="I84" s="18"/>
      <c r="J84" s="18"/>
      <c r="K84" s="18"/>
      <c r="L84" s="22"/>
      <c r="M84" s="18"/>
      <c r="N84" s="18"/>
      <c r="O84" s="18"/>
      <c r="P84" s="18"/>
      <c r="Q84" s="18"/>
      <c r="R84" s="18">
        <f t="shared" si="8"/>
        <v>0</v>
      </c>
    </row>
    <row r="85" spans="3:18" x14ac:dyDescent="0.25">
      <c r="C85" s="4" t="s">
        <v>47</v>
      </c>
      <c r="D85" s="18">
        <v>164773</v>
      </c>
      <c r="E85" s="18">
        <v>9344773</v>
      </c>
      <c r="F85" s="18">
        <v>0</v>
      </c>
      <c r="G85" s="18">
        <v>0</v>
      </c>
      <c r="H85" s="18">
        <v>0</v>
      </c>
      <c r="I85" s="18"/>
      <c r="J85" s="18"/>
      <c r="K85" s="18"/>
      <c r="L85" s="22"/>
      <c r="M85" s="18"/>
      <c r="N85" s="18"/>
      <c r="O85" s="18"/>
      <c r="P85" s="18"/>
      <c r="Q85" s="18"/>
      <c r="R85" s="18">
        <f t="shared" si="8"/>
        <v>0</v>
      </c>
    </row>
    <row r="86" spans="3:18" x14ac:dyDescent="0.25">
      <c r="C86" s="4" t="s">
        <v>48</v>
      </c>
      <c r="D86" s="18">
        <v>766935</v>
      </c>
      <c r="E86" s="18">
        <v>1765435</v>
      </c>
      <c r="F86" s="18">
        <v>0</v>
      </c>
      <c r="G86" s="18">
        <v>0</v>
      </c>
      <c r="H86" s="18">
        <v>23600</v>
      </c>
      <c r="I86" s="18">
        <v>3481</v>
      </c>
      <c r="J86" s="18">
        <v>160117.07999999999</v>
      </c>
      <c r="K86" s="18">
        <v>259536.79</v>
      </c>
      <c r="L86" s="18">
        <v>26782.18</v>
      </c>
      <c r="M86" s="18"/>
      <c r="N86" s="18"/>
      <c r="O86" s="18"/>
      <c r="P86" s="18"/>
      <c r="Q86" s="18"/>
      <c r="R86" s="18">
        <f t="shared" si="8"/>
        <v>473517.05</v>
      </c>
    </row>
    <row r="87" spans="3:18" x14ac:dyDescent="0.25">
      <c r="C87" s="4" t="s">
        <v>49</v>
      </c>
      <c r="D87" s="18">
        <v>100000</v>
      </c>
      <c r="E87" s="18">
        <v>100000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18">
        <f t="shared" si="8"/>
        <v>0</v>
      </c>
    </row>
    <row r="88" spans="3:18" x14ac:dyDescent="0.25">
      <c r="C88" s="4" t="s">
        <v>50</v>
      </c>
      <c r="D88" s="18">
        <v>15000</v>
      </c>
      <c r="E88" s="18">
        <v>15000</v>
      </c>
      <c r="F88" s="18">
        <v>0</v>
      </c>
      <c r="G88" s="18">
        <v>0</v>
      </c>
      <c r="H88" s="18"/>
      <c r="I88" s="18"/>
      <c r="J88" s="18"/>
      <c r="K88" s="18"/>
      <c r="L88" s="22"/>
      <c r="M88" s="18"/>
      <c r="N88" s="18"/>
      <c r="O88" s="18"/>
      <c r="P88" s="18"/>
      <c r="Q88" s="18"/>
      <c r="R88" s="18">
        <f>SUM(F88:Q88)</f>
        <v>0</v>
      </c>
    </row>
    <row r="89" spans="3:18" x14ac:dyDescent="0.25">
      <c r="C89" s="4" t="s">
        <v>51</v>
      </c>
      <c r="D89" s="18"/>
      <c r="E89" s="18">
        <v>1758500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18">
        <f>SUM(F89:Q89)</f>
        <v>0</v>
      </c>
    </row>
    <row r="90" spans="3:18" x14ac:dyDescent="0.25">
      <c r="C90" s="4" t="s">
        <v>52</v>
      </c>
      <c r="D90" s="18"/>
      <c r="E90" s="18">
        <v>235000</v>
      </c>
      <c r="F90" s="18">
        <v>0</v>
      </c>
      <c r="G90" s="18">
        <v>0</v>
      </c>
      <c r="H90" s="18"/>
      <c r="I90" s="18">
        <v>25525.759999999998</v>
      </c>
      <c r="J90" s="18"/>
      <c r="K90" s="18"/>
      <c r="L90" s="30"/>
      <c r="M90" s="18"/>
      <c r="N90" s="18"/>
      <c r="O90" s="18"/>
      <c r="P90" s="18"/>
      <c r="Q90" s="18"/>
      <c r="R90" s="18">
        <f>SUM(F90:Q90)</f>
        <v>25525.759999999998</v>
      </c>
    </row>
    <row r="91" spans="3:18" hidden="1" x14ac:dyDescent="0.25">
      <c r="C91" s="3" t="s">
        <v>53</v>
      </c>
      <c r="D91" s="18">
        <f>+D92+D93+D94+D95</f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18">
        <f t="shared" ref="R91:R98" si="10">SUM(F91:Q91)</f>
        <v>0</v>
      </c>
    </row>
    <row r="92" spans="3:18" hidden="1" x14ac:dyDescent="0.25">
      <c r="C92" s="4" t="s">
        <v>54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22"/>
      <c r="M92" s="18"/>
      <c r="N92" s="18"/>
      <c r="O92" s="18"/>
      <c r="P92" s="18"/>
      <c r="Q92" s="18"/>
      <c r="R92" s="18">
        <f t="shared" si="10"/>
        <v>0</v>
      </c>
    </row>
    <row r="93" spans="3:18" hidden="1" x14ac:dyDescent="0.25">
      <c r="C93" s="4" t="s">
        <v>55</v>
      </c>
      <c r="D93" s="18"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18">
        <f t="shared" si="10"/>
        <v>0</v>
      </c>
    </row>
    <row r="94" spans="3:18" hidden="1" x14ac:dyDescent="0.25">
      <c r="C94" s="4" t="s">
        <v>56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>
        <f t="shared" si="10"/>
        <v>0</v>
      </c>
    </row>
    <row r="95" spans="3:18" hidden="1" x14ac:dyDescent="0.25">
      <c r="C95" s="4" t="s">
        <v>57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/>
      <c r="J95" s="18"/>
      <c r="K95" s="18"/>
      <c r="L95" s="18"/>
      <c r="M95" s="18"/>
      <c r="N95" s="18"/>
      <c r="O95" s="18"/>
      <c r="P95" s="18"/>
      <c r="Q95" s="18"/>
      <c r="R95" s="18">
        <f t="shared" si="10"/>
        <v>0</v>
      </c>
    </row>
    <row r="96" spans="3:18" hidden="1" x14ac:dyDescent="0.25">
      <c r="C96" s="3" t="s">
        <v>58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f t="shared" si="10"/>
        <v>0</v>
      </c>
    </row>
    <row r="97" spans="3:18" hidden="1" x14ac:dyDescent="0.25">
      <c r="C97" s="4" t="s">
        <v>59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f t="shared" si="10"/>
        <v>0</v>
      </c>
    </row>
    <row r="98" spans="3:18" hidden="1" x14ac:dyDescent="0.25">
      <c r="C98" s="4" t="s">
        <v>60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f t="shared" si="10"/>
        <v>0</v>
      </c>
    </row>
    <row r="99" spans="3:18" s="23" customFormat="1" hidden="1" x14ac:dyDescent="0.25">
      <c r="C99" s="3" t="s">
        <v>61</v>
      </c>
      <c r="D99" s="22">
        <v>0</v>
      </c>
      <c r="E99" s="22">
        <f>+E102</f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18">
        <f>SUM(F99:Q99)</f>
        <v>0</v>
      </c>
    </row>
    <row r="100" spans="3:18" hidden="1" x14ac:dyDescent="0.25">
      <c r="C100" s="4" t="s">
        <v>62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f t="shared" si="8"/>
        <v>0</v>
      </c>
    </row>
    <row r="101" spans="3:18" hidden="1" x14ac:dyDescent="0.25">
      <c r="C101" s="4" t="s">
        <v>63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f t="shared" si="8"/>
        <v>0</v>
      </c>
    </row>
    <row r="102" spans="3:18" hidden="1" x14ac:dyDescent="0.25">
      <c r="C102" s="4" t="s">
        <v>64</v>
      </c>
      <c r="D102" s="18">
        <v>0</v>
      </c>
      <c r="E102" s="18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f>SUM(F102:Q102)</f>
        <v>0</v>
      </c>
    </row>
    <row r="103" spans="3:18" hidden="1" x14ac:dyDescent="0.25">
      <c r="C103" s="1" t="s">
        <v>67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1">
        <f>SUM(F103:Q103)</f>
        <v>0</v>
      </c>
    </row>
    <row r="104" spans="3:18" hidden="1" x14ac:dyDescent="0.25">
      <c r="C104" s="3" t="s">
        <v>68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f t="shared" ref="R104:R111" si="11">SUM(F104:Q104)</f>
        <v>0</v>
      </c>
    </row>
    <row r="105" spans="3:18" hidden="1" x14ac:dyDescent="0.25">
      <c r="C105" s="4" t="s">
        <v>69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f t="shared" si="11"/>
        <v>0</v>
      </c>
    </row>
    <row r="106" spans="3:18" hidden="1" x14ac:dyDescent="0.25">
      <c r="C106" s="4" t="s">
        <v>70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f t="shared" si="11"/>
        <v>0</v>
      </c>
    </row>
    <row r="107" spans="3:18" hidden="1" x14ac:dyDescent="0.25">
      <c r="C107" s="3" t="s">
        <v>71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f t="shared" si="11"/>
        <v>0</v>
      </c>
    </row>
    <row r="108" spans="3:18" hidden="1" x14ac:dyDescent="0.25">
      <c r="C108" s="4" t="s">
        <v>72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f t="shared" si="11"/>
        <v>0</v>
      </c>
    </row>
    <row r="109" spans="3:18" hidden="1" x14ac:dyDescent="0.25">
      <c r="C109" s="4" t="s">
        <v>73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f t="shared" si="11"/>
        <v>0</v>
      </c>
    </row>
    <row r="110" spans="3:18" hidden="1" x14ac:dyDescent="0.25">
      <c r="C110" s="3" t="s">
        <v>74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f t="shared" si="11"/>
        <v>0</v>
      </c>
    </row>
    <row r="111" spans="3:18" hidden="1" x14ac:dyDescent="0.25">
      <c r="C111" s="4" t="s">
        <v>75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f t="shared" si="11"/>
        <v>0</v>
      </c>
    </row>
    <row r="112" spans="3:18" x14ac:dyDescent="0.25">
      <c r="C112" s="3" t="s">
        <v>141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3:18" x14ac:dyDescent="0.25">
      <c r="C113" s="4" t="s">
        <v>140</v>
      </c>
      <c r="D113" s="18"/>
      <c r="E113" s="22">
        <f>+E114</f>
        <v>82650082.739999995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3:18" x14ac:dyDescent="0.25">
      <c r="C114" s="4"/>
      <c r="D114" s="18"/>
      <c r="E114" s="34">
        <v>82650082.739999995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28" t="s">
        <v>65</v>
      </c>
      <c r="D115" s="32">
        <f>+D81+D65+D52+D36+D42</f>
        <v>156000000</v>
      </c>
      <c r="E115" s="32">
        <f>+E81+E65+E52+E36+E42+E99+E113</f>
        <v>267969082.74000001</v>
      </c>
      <c r="F115" s="31">
        <f t="shared" ref="F115:Q115" si="12">+F81+F65+F52+F36+F42</f>
        <v>7494155.5599999996</v>
      </c>
      <c r="G115" s="31">
        <f t="shared" si="12"/>
        <v>7929247.1200000001</v>
      </c>
      <c r="H115" s="31">
        <f t="shared" si="12"/>
        <v>10047490.879999999</v>
      </c>
      <c r="I115" s="31">
        <f t="shared" si="12"/>
        <v>8858786.1899999995</v>
      </c>
      <c r="J115" s="31">
        <f t="shared" si="12"/>
        <v>16808837.66</v>
      </c>
      <c r="K115" s="31">
        <f t="shared" si="12"/>
        <v>10350989.130000001</v>
      </c>
      <c r="L115" s="31">
        <f t="shared" si="12"/>
        <v>10591684.99</v>
      </c>
      <c r="M115" s="31">
        <f t="shared" si="12"/>
        <v>0</v>
      </c>
      <c r="N115" s="31">
        <f t="shared" si="12"/>
        <v>0</v>
      </c>
      <c r="O115" s="31">
        <f t="shared" si="12"/>
        <v>0</v>
      </c>
      <c r="P115" s="31">
        <f t="shared" si="12"/>
        <v>0</v>
      </c>
      <c r="Q115" s="31">
        <f t="shared" si="12"/>
        <v>0</v>
      </c>
      <c r="R115" s="32">
        <f>+F115+G115+H115+I115+J115+K115+L115+M115+N115+O115+P115+Q115</f>
        <v>72081191.530000001</v>
      </c>
    </row>
    <row r="116" spans="3:18" x14ac:dyDescent="0.25">
      <c r="F116" s="25">
        <f>+F115-'P3 Ejecucion '!D84</f>
        <v>0</v>
      </c>
      <c r="G116" s="25">
        <f>+G115-'P3 Ejecucion '!E84</f>
        <v>0</v>
      </c>
      <c r="H116" s="25">
        <f>+H115-'P3 Ejecucion '!F84</f>
        <v>0</v>
      </c>
      <c r="I116" s="25">
        <f>+I115-'P3 Ejecucion '!G84</f>
        <v>0</v>
      </c>
      <c r="J116" s="25">
        <f>+J115-'P3 Ejecucion '!H84</f>
        <v>0</v>
      </c>
      <c r="K116" s="25">
        <f>+K115-'P3 Ejecucion '!I84</f>
        <v>0</v>
      </c>
      <c r="L116" s="25">
        <f>+L115-'P3 Ejecucion '!J84</f>
        <v>0</v>
      </c>
    </row>
    <row r="121" spans="3:18" x14ac:dyDescent="0.25">
      <c r="C121" t="s">
        <v>102</v>
      </c>
      <c r="D121" s="18"/>
      <c r="H121" t="s">
        <v>111</v>
      </c>
      <c r="I121" s="24"/>
      <c r="J121" s="24"/>
    </row>
    <row r="122" spans="3:18" x14ac:dyDescent="0.25">
      <c r="C122" t="s">
        <v>107</v>
      </c>
      <c r="D122" s="18"/>
      <c r="I122" s="24" t="s">
        <v>108</v>
      </c>
      <c r="J122" s="24"/>
    </row>
    <row r="123" spans="3:18" x14ac:dyDescent="0.25">
      <c r="C123" s="23" t="s">
        <v>109</v>
      </c>
      <c r="D123" s="18"/>
      <c r="I123" s="27" t="s">
        <v>133</v>
      </c>
      <c r="J123" s="24"/>
    </row>
    <row r="124" spans="3:18" x14ac:dyDescent="0.25">
      <c r="C124" t="s">
        <v>134</v>
      </c>
      <c r="D124" s="18"/>
      <c r="I124" s="24" t="s">
        <v>110</v>
      </c>
      <c r="J124" s="24"/>
    </row>
    <row r="125" spans="3:18" ht="15.75" thickBot="1" x14ac:dyDescent="0.3"/>
    <row r="126" spans="3:18" ht="15.75" thickBot="1" x14ac:dyDescent="0.3">
      <c r="C126" s="17" t="s">
        <v>95</v>
      </c>
    </row>
    <row r="127" spans="3:18" ht="30.75" thickBot="1" x14ac:dyDescent="0.3">
      <c r="C127" s="15" t="s">
        <v>96</v>
      </c>
    </row>
    <row r="128" spans="3:18" ht="60.75" thickBot="1" x14ac:dyDescent="0.3">
      <c r="C128" s="16" t="s">
        <v>97</v>
      </c>
    </row>
  </sheetData>
  <mergeCells count="56">
    <mergeCell ref="D26:G26"/>
    <mergeCell ref="H26:I26"/>
    <mergeCell ref="D27:G27"/>
    <mergeCell ref="H27:I27"/>
    <mergeCell ref="C61:C62"/>
    <mergeCell ref="D61:D62"/>
    <mergeCell ref="E61:E62"/>
    <mergeCell ref="F61:R61"/>
    <mergeCell ref="H31:I31"/>
    <mergeCell ref="D31:G31"/>
    <mergeCell ref="H28:I28"/>
    <mergeCell ref="H29:I29"/>
    <mergeCell ref="D28:G28"/>
    <mergeCell ref="D29:G29"/>
    <mergeCell ref="D23:G23"/>
    <mergeCell ref="H23:I23"/>
    <mergeCell ref="D24:G24"/>
    <mergeCell ref="H24:I24"/>
    <mergeCell ref="D25:G25"/>
    <mergeCell ref="H25:I25"/>
    <mergeCell ref="C7:R7"/>
    <mergeCell ref="F33:R33"/>
    <mergeCell ref="C3:R3"/>
    <mergeCell ref="C4:R4"/>
    <mergeCell ref="C33:C34"/>
    <mergeCell ref="D33:D34"/>
    <mergeCell ref="E33:E34"/>
    <mergeCell ref="C5:R5"/>
    <mergeCell ref="C6:R6"/>
    <mergeCell ref="H11:I11"/>
    <mergeCell ref="H12:I12"/>
    <mergeCell ref="H13:I13"/>
    <mergeCell ref="H14:I14"/>
    <mergeCell ref="H15:I15"/>
    <mergeCell ref="H16:I16"/>
    <mergeCell ref="H17:I17"/>
    <mergeCell ref="H21:I21"/>
    <mergeCell ref="H22:I22"/>
    <mergeCell ref="D15:G15"/>
    <mergeCell ref="D16:G16"/>
    <mergeCell ref="D17:G17"/>
    <mergeCell ref="D18:G18"/>
    <mergeCell ref="H18:I18"/>
    <mergeCell ref="D19:G19"/>
    <mergeCell ref="D20:G20"/>
    <mergeCell ref="D21:G21"/>
    <mergeCell ref="D22:G22"/>
    <mergeCell ref="H19:I19"/>
    <mergeCell ref="H20:I20"/>
    <mergeCell ref="D10:G10"/>
    <mergeCell ref="D9:I9"/>
    <mergeCell ref="D14:G14"/>
    <mergeCell ref="H10:I10"/>
    <mergeCell ref="D11:G11"/>
    <mergeCell ref="D12:G12"/>
    <mergeCell ref="D13:G13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J19" zoomScaleNormal="100" workbookViewId="0">
      <selection activeCell="D88" sqref="D88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4" t="s">
        <v>100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24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  <c r="R6" s="24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+J12+J13+J14+J16+J15</f>
        <v>7392892.1500000004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+P12+P13+P14+P16+P15</f>
        <v>54503353.990000002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>
        <v>5828430.6100000003</v>
      </c>
      <c r="J12" s="34">
        <v>6414435.0300000003</v>
      </c>
      <c r="K12" s="34"/>
      <c r="L12" s="34"/>
      <c r="M12" s="34"/>
      <c r="N12" s="34"/>
      <c r="O12" s="34"/>
      <c r="P12" s="18">
        <f t="shared" ref="P12:P13" si="1">SUM(D12:O12)</f>
        <v>42187036.829999998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>
        <v>142573.95000000001</v>
      </c>
      <c r="J13" s="34">
        <v>76221.509999999995</v>
      </c>
      <c r="K13" s="34"/>
      <c r="L13" s="34"/>
      <c r="M13" s="34"/>
      <c r="N13" s="34"/>
      <c r="O13" s="34"/>
      <c r="P13" s="18">
        <f t="shared" si="1"/>
        <v>6093171.9100000001</v>
      </c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J15" s="34">
        <v>10000</v>
      </c>
      <c r="O15" s="30"/>
      <c r="P15" s="18">
        <f t="shared" ref="P15:P16" si="2">SUM(D15:O15)</f>
        <v>23499.77</v>
      </c>
      <c r="Q15" s="39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>
        <v>870140.68</v>
      </c>
      <c r="J16" s="34">
        <v>892235.61</v>
      </c>
      <c r="K16" s="34"/>
      <c r="L16" s="34"/>
      <c r="M16" s="34"/>
      <c r="N16" s="34"/>
      <c r="O16" s="34"/>
      <c r="P16" s="18">
        <f t="shared" si="2"/>
        <v>6199645.4800000004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>+F18+F19+F20+F21+F22+F23+F24+F25</f>
        <v>1178413.25</v>
      </c>
      <c r="G17" s="22">
        <f>+G18+G19+G20+G21+G22+G23+G24+G25</f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>+J18+J19+J20+J21+J22+J23+J24+J25+J26</f>
        <v>1576782</v>
      </c>
      <c r="K17" s="22">
        <f t="shared" ref="K17:O17" si="3">+K18+K19+K20+K21+K22+K23+K24+K25</f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>SUM(P18:P26)</f>
        <v>10148608.560000002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>
        <v>842127.52</v>
      </c>
      <c r="J18" s="34">
        <v>856617.57</v>
      </c>
      <c r="K18" s="34"/>
      <c r="L18" s="34"/>
      <c r="M18" s="34"/>
      <c r="N18" s="34"/>
      <c r="O18" s="34"/>
      <c r="P18" s="18">
        <f>SUM(D18:O18)</f>
        <v>5508315.6900000013</v>
      </c>
    </row>
    <row r="19" spans="3:18" x14ac:dyDescent="0.25">
      <c r="C19" s="4" t="s">
        <v>9</v>
      </c>
      <c r="I19" s="34">
        <v>70000.02</v>
      </c>
      <c r="J19" s="34">
        <v>11666.67</v>
      </c>
      <c r="K19" s="34"/>
      <c r="L19" s="34"/>
      <c r="M19" s="34"/>
      <c r="N19" s="34"/>
      <c r="O19" s="34"/>
      <c r="P19" s="18">
        <f>SUM(D19:O19)</f>
        <v>81666.69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I20" s="34">
        <v>178640</v>
      </c>
      <c r="J20" s="34">
        <v>119400</v>
      </c>
      <c r="K20" s="34"/>
      <c r="M20" s="34"/>
      <c r="O20" s="34"/>
      <c r="P20" s="18">
        <f t="shared" ref="P20:P25" si="4">SUM(D20:O20)</f>
        <v>789630</v>
      </c>
    </row>
    <row r="21" spans="3:18" x14ac:dyDescent="0.25">
      <c r="C21" s="4" t="s">
        <v>11</v>
      </c>
      <c r="I21">
        <v>152.25</v>
      </c>
      <c r="J21" s="34">
        <v>18002.47</v>
      </c>
      <c r="K21" s="34"/>
      <c r="L21"/>
      <c r="M21" s="34"/>
      <c r="N21" s="34"/>
      <c r="O21" s="34"/>
      <c r="P21" s="18">
        <f t="shared" si="4"/>
        <v>18154.72</v>
      </c>
    </row>
    <row r="22" spans="3:18" x14ac:dyDescent="0.25">
      <c r="C22" s="4" t="s">
        <v>12</v>
      </c>
      <c r="F22" s="34">
        <v>17000</v>
      </c>
      <c r="H22" s="34">
        <v>161896</v>
      </c>
      <c r="M22" s="34"/>
      <c r="N22" s="34"/>
      <c r="O22" s="34"/>
      <c r="P22" s="18">
        <f t="shared" si="4"/>
        <v>178896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>
        <v>29617.88</v>
      </c>
      <c r="J23" s="34">
        <v>27823.279999999999</v>
      </c>
      <c r="K23" s="34"/>
      <c r="L23" s="34"/>
      <c r="M23" s="34"/>
      <c r="N23" s="34"/>
      <c r="O23" s="34"/>
      <c r="P23" s="18">
        <f t="shared" si="4"/>
        <v>924869.20000000007</v>
      </c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I24" s="34"/>
      <c r="J24" s="34">
        <v>349811.01</v>
      </c>
      <c r="K24" s="34"/>
      <c r="L24" s="34"/>
      <c r="M24" s="34"/>
      <c r="N24" s="34"/>
      <c r="O24" s="34"/>
      <c r="P24" s="18">
        <f t="shared" si="4"/>
        <v>2037665.26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K25" s="34"/>
      <c r="L25" s="34"/>
      <c r="M25" s="34"/>
      <c r="N25" s="34"/>
      <c r="O25" s="34"/>
      <c r="P25" s="18">
        <f t="shared" si="4"/>
        <v>345150</v>
      </c>
    </row>
    <row r="26" spans="3:18" x14ac:dyDescent="0.25">
      <c r="C26" s="4" t="s">
        <v>16</v>
      </c>
      <c r="I26" s="34">
        <v>70800</v>
      </c>
      <c r="J26" s="34">
        <v>193461</v>
      </c>
      <c r="K26" s="34"/>
      <c r="M26" s="34"/>
      <c r="N26" s="34"/>
      <c r="O26" s="34"/>
      <c r="P26" s="18">
        <f>SUM(D26:O26)</f>
        <v>264261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L27" si="5">+I28+I29+I30+I31+I32+I33+I34+I35+I36</f>
        <v>2058969.4300000002</v>
      </c>
      <c r="J27" s="22">
        <f t="shared" si="5"/>
        <v>853988.64999999991</v>
      </c>
      <c r="K27" s="22">
        <f t="shared" si="5"/>
        <v>0</v>
      </c>
      <c r="L27" s="22">
        <f t="shared" si="5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5611208.9400000013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 s="18">
        <v>455</v>
      </c>
      <c r="J28" s="34">
        <v>131850.5</v>
      </c>
      <c r="K28" s="34"/>
      <c r="L28" s="34"/>
      <c r="M28" s="34"/>
      <c r="N28" s="34"/>
      <c r="O28" s="34"/>
      <c r="P28" s="18">
        <f>SUM(D28:O28)</f>
        <v>677518.5</v>
      </c>
    </row>
    <row r="29" spans="3:18" x14ac:dyDescent="0.25">
      <c r="C29" s="4" t="s">
        <v>19</v>
      </c>
      <c r="D29" s="18">
        <v>0</v>
      </c>
      <c r="H29" s="34">
        <v>95059.62</v>
      </c>
      <c r="I29" s="34">
        <v>324264</v>
      </c>
      <c r="J29" s="34">
        <v>1805.4</v>
      </c>
      <c r="K29" s="34"/>
      <c r="L29" s="34"/>
      <c r="P29" s="18">
        <f t="shared" ref="P29:P38" si="6">SUM(D29:O29)</f>
        <v>421129.02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52430.58</v>
      </c>
      <c r="H30" s="34">
        <v>266275</v>
      </c>
      <c r="I30" s="34">
        <v>211125.98</v>
      </c>
      <c r="J30" s="34">
        <v>36792.400000000001</v>
      </c>
      <c r="K30" s="34"/>
      <c r="M30"/>
      <c r="N30" s="34"/>
      <c r="O30" s="34"/>
      <c r="P30" s="18">
        <f t="shared" si="6"/>
        <v>672793.02</v>
      </c>
    </row>
    <row r="31" spans="3:18" x14ac:dyDescent="0.25">
      <c r="C31" s="4" t="s">
        <v>21</v>
      </c>
      <c r="D31" s="18">
        <v>0</v>
      </c>
      <c r="L31" s="34"/>
      <c r="P31" s="18">
        <f t="shared" si="6"/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6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I33" s="34">
        <v>3894</v>
      </c>
      <c r="J33" s="34">
        <v>76356.399999999994</v>
      </c>
      <c r="K33" s="34"/>
      <c r="M33" s="34"/>
      <c r="N33" s="34"/>
      <c r="O33" s="34"/>
      <c r="P33" s="18">
        <f t="shared" si="6"/>
        <v>120824.7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>
        <v>1166978.1100000001</v>
      </c>
      <c r="J34" s="34">
        <v>151817.65</v>
      </c>
      <c r="K34" s="34"/>
      <c r="L34" s="34"/>
      <c r="M34" s="34"/>
      <c r="N34" s="34"/>
      <c r="O34" s="34"/>
      <c r="P34" s="18">
        <f t="shared" si="6"/>
        <v>1900798.02</v>
      </c>
    </row>
    <row r="35" spans="3:16" x14ac:dyDescent="0.25">
      <c r="C35" s="4" t="s">
        <v>25</v>
      </c>
      <c r="D35" s="18">
        <v>0</v>
      </c>
      <c r="H35" s="34"/>
      <c r="I35" s="34">
        <v>352252.34</v>
      </c>
      <c r="J35" s="34">
        <v>455366.3</v>
      </c>
      <c r="P35" s="18">
        <f t="shared" si="6"/>
        <v>807618.64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499150.16</v>
      </c>
      <c r="H36" s="40">
        <v>120084.9</v>
      </c>
      <c r="I36" s="34"/>
      <c r="J36" s="34"/>
      <c r="K36" s="34"/>
      <c r="L36" s="34"/>
      <c r="M36" s="34">
        <v>0</v>
      </c>
      <c r="N36" s="34"/>
      <c r="O36" s="34"/>
      <c r="P36" s="18">
        <f t="shared" si="6"/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7">+I38+I39+I40+I41+I42+I43+I44+I45</f>
        <v>0</v>
      </c>
      <c r="J37" s="22">
        <f>+J38</f>
        <v>0</v>
      </c>
      <c r="K37" s="22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18">
        <f t="shared" si="7"/>
        <v>0</v>
      </c>
      <c r="P37" s="18">
        <f t="shared" si="6"/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4"/>
      <c r="P38" s="18">
        <f t="shared" si="6"/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768022.19000000006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1818020.04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/>
      <c r="J54" s="34">
        <v>741240.01</v>
      </c>
      <c r="K54" s="34"/>
      <c r="L54" s="34"/>
      <c r="M54" s="34"/>
      <c r="N54" s="34"/>
      <c r="O54" s="34"/>
      <c r="P54" s="18">
        <f>SUM(D54:O54)</f>
        <v>1318977.23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4"/>
      <c r="P55" s="18">
        <f t="shared" ref="P55:P62" si="8">SUM(D55:O55)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18">
        <f t="shared" si="8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18">
        <f t="shared" si="8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>
        <v>259536.79</v>
      </c>
      <c r="J58" s="34">
        <v>26782.18</v>
      </c>
      <c r="K58" s="34"/>
      <c r="M58" s="34"/>
      <c r="N58" s="34"/>
      <c r="O58" s="34"/>
      <c r="P58" s="18">
        <f>SUM(D58:O58)</f>
        <v>473517.05</v>
      </c>
    </row>
    <row r="59" spans="3:17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18">
        <f t="shared" si="8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18">
        <f t="shared" si="8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P61" s="18">
        <f t="shared" si="8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18">
        <f t="shared" si="8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9">+G64+G65+G66</f>
        <v>0</v>
      </c>
      <c r="H63" s="22">
        <f t="shared" si="9"/>
        <v>0</v>
      </c>
      <c r="I63" s="22">
        <f t="shared" si="9"/>
        <v>0</v>
      </c>
      <c r="J63" s="22">
        <f t="shared" si="9"/>
        <v>0</v>
      </c>
      <c r="K63" s="22">
        <f t="shared" si="9"/>
        <v>0</v>
      </c>
      <c r="L63" s="22">
        <f t="shared" si="9"/>
        <v>0</v>
      </c>
      <c r="M63" s="22">
        <f t="shared" si="9"/>
        <v>0</v>
      </c>
      <c r="N63" s="22">
        <f t="shared" si="9"/>
        <v>0</v>
      </c>
      <c r="O63" s="22">
        <f t="shared" si="9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10591684.99</v>
      </c>
      <c r="K84" s="29">
        <f>+K11+K17+K27+K37+K53</f>
        <v>0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72081191.529999986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139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135</v>
      </c>
      <c r="R92" s="25"/>
    </row>
    <row r="93" spans="3:20" x14ac:dyDescent="0.25">
      <c r="C93" s="24" t="s">
        <v>136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2023-08-07T13:49:13Z</cp:lastPrinted>
  <dcterms:created xsi:type="dcterms:W3CDTF">2021-07-29T18:58:50Z</dcterms:created>
  <dcterms:modified xsi:type="dcterms:W3CDTF">2023-08-11T18:54:10Z</dcterms:modified>
</cp:coreProperties>
</file>