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PRESUPUESTO\2022\Planilla Libre Acceso a la Informacion\"/>
    </mc:Choice>
  </mc:AlternateContent>
  <bookViews>
    <workbookView xWindow="0" yWindow="0" windowWidth="28800" windowHeight="1560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2" l="1"/>
  <c r="I53" i="2"/>
  <c r="I27" i="2"/>
  <c r="I12" i="2"/>
  <c r="G27" i="3"/>
  <c r="G11" i="3"/>
  <c r="G16" i="3"/>
  <c r="G53" i="3"/>
  <c r="F12" i="2" l="1"/>
  <c r="G12" i="2"/>
  <c r="H12" i="2"/>
  <c r="D11" i="3"/>
  <c r="E12" i="2"/>
  <c r="D12" i="2"/>
  <c r="C17" i="2"/>
  <c r="J84" i="2"/>
  <c r="K84" i="2"/>
  <c r="L84" i="2"/>
  <c r="M84" i="2"/>
  <c r="N84" i="2"/>
  <c r="O84" i="2"/>
  <c r="P84" i="2"/>
  <c r="Q84" i="2"/>
  <c r="F84" i="2"/>
  <c r="R12" i="2"/>
  <c r="J12" i="2"/>
  <c r="K12" i="2"/>
  <c r="L12" i="2"/>
  <c r="M12" i="2"/>
  <c r="N12" i="2"/>
  <c r="O12" i="2"/>
  <c r="P12" i="2"/>
  <c r="Q12" i="2"/>
  <c r="D84" i="2"/>
  <c r="F16" i="3"/>
  <c r="F11" i="3"/>
  <c r="E16" i="3"/>
  <c r="H16" i="3"/>
  <c r="I16" i="3"/>
  <c r="J16" i="3"/>
  <c r="K16" i="3"/>
  <c r="L16" i="3"/>
  <c r="M16" i="3"/>
  <c r="N16" i="3"/>
  <c r="O16" i="3"/>
  <c r="P16" i="3"/>
  <c r="D16" i="3"/>
  <c r="C17" i="3"/>
  <c r="E11" i="3"/>
  <c r="H11" i="3"/>
  <c r="I11" i="3"/>
  <c r="J11" i="3"/>
  <c r="K11" i="3"/>
  <c r="L11" i="3"/>
  <c r="M11" i="3"/>
  <c r="N11" i="3"/>
  <c r="O11" i="3"/>
  <c r="P11" i="3"/>
  <c r="N53" i="3" l="1"/>
  <c r="P53" i="3" l="1"/>
  <c r="O53" i="3"/>
  <c r="O63" i="3"/>
  <c r="H53" i="3"/>
  <c r="I53" i="3"/>
  <c r="J53" i="3"/>
  <c r="K53" i="3"/>
  <c r="L53" i="3"/>
  <c r="M53" i="3"/>
  <c r="F53" i="3"/>
  <c r="P27" i="3" l="1"/>
  <c r="Q53" i="2"/>
  <c r="Q37" i="2"/>
  <c r="Q27" i="2"/>
  <c r="D28" i="1"/>
  <c r="D27" i="2"/>
  <c r="O27" i="3"/>
  <c r="O84" i="3" l="1"/>
  <c r="R15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P53" i="2"/>
  <c r="O53" i="2"/>
  <c r="N53" i="2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M53" i="2"/>
  <c r="K53" i="2"/>
  <c r="J53" i="2"/>
  <c r="J52" i="2" s="1"/>
  <c r="H53" i="2"/>
  <c r="P37" i="2"/>
  <c r="O37" i="2"/>
  <c r="M37" i="2"/>
  <c r="L37" i="2"/>
  <c r="K37" i="2"/>
  <c r="I37" i="2"/>
  <c r="H37" i="2"/>
  <c r="P27" i="2"/>
  <c r="O27" i="2"/>
  <c r="N27" i="2"/>
  <c r="M27" i="2"/>
  <c r="L27" i="2"/>
  <c r="K27" i="2"/>
  <c r="J27" i="2"/>
  <c r="I84" i="2"/>
  <c r="H27" i="2"/>
  <c r="H84" i="2" s="1"/>
  <c r="G27" i="2"/>
  <c r="G84" i="2" s="1"/>
  <c r="E53" i="2"/>
  <c r="E37" i="2"/>
  <c r="E27" i="2"/>
  <c r="D63" i="2"/>
  <c r="D53" i="2"/>
  <c r="D37" i="2"/>
  <c r="N27" i="3"/>
  <c r="K27" i="3"/>
  <c r="K37" i="3"/>
  <c r="D64" i="1"/>
  <c r="E38" i="1"/>
  <c r="D38" i="1"/>
  <c r="E54" i="1"/>
  <c r="D54" i="1"/>
  <c r="E28" i="1"/>
  <c r="E18" i="1"/>
  <c r="D18" i="1"/>
  <c r="E12" i="1"/>
  <c r="D12" i="1"/>
  <c r="E84" i="2" l="1"/>
  <c r="N84" i="3"/>
  <c r="D85" i="1"/>
  <c r="R27" i="2"/>
  <c r="R52" i="2"/>
  <c r="J51" i="2"/>
  <c r="R53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H27" i="3"/>
  <c r="I27" i="3"/>
  <c r="J27" i="3"/>
  <c r="L27" i="3"/>
  <c r="M27" i="3"/>
  <c r="E27" i="3"/>
  <c r="J50" i="2" l="1"/>
  <c r="R51" i="2"/>
  <c r="M84" i="3"/>
  <c r="L84" i="3"/>
  <c r="D84" i="3"/>
  <c r="H84" i="3"/>
  <c r="I84" i="3"/>
  <c r="G84" i="3"/>
  <c r="E84" i="3"/>
  <c r="J84" i="3"/>
  <c r="J49" i="2" l="1"/>
  <c r="R50" i="2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J48" i="2" l="1"/>
  <c r="R49" i="2"/>
  <c r="H37" i="3"/>
  <c r="P37" i="3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J39" i="2" l="1"/>
  <c r="R40" i="2"/>
  <c r="R39" i="2" l="1"/>
  <c r="J37" i="2" l="1"/>
  <c r="R37" i="2" l="1"/>
  <c r="F84" i="3" l="1"/>
  <c r="P84" i="3" s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<sst xmlns="http://schemas.openxmlformats.org/spreadsheetml/2006/main" count="297" uniqueCount="122">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</sst>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opLeftCell="A4" workbookViewId="0">
      <selection activeCell="C19" sqref="C1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9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7"/>
  <sheetViews>
    <sheetView showGridLines="0" tabSelected="1" topLeftCell="D55" zoomScaleNormal="100" workbookViewId="0">
      <selection activeCell="T81" sqref="T8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+D13+D14+D15+D16+D18+D19+D20+D21+D22+D23+D24+D25+D26+D17</f>
        <v>111904268</v>
      </c>
      <c r="E12" s="27">
        <f>+E13+E14+E15+E16+E18+E19+E20+E21+E22+E23+E24+E25+E26+E17</f>
        <v>114469501.59</v>
      </c>
      <c r="F12" s="27">
        <f>+F13+F14+F15+F16+F18+F19+F20+F21+F22+F23+F24+F25+F26+F17</f>
        <v>5966386.9900000002</v>
      </c>
      <c r="G12" s="27">
        <f>+G13+G14+G15+G16+G18+G19+G20+G21+G22+G23+G24+G25+G26+G17</f>
        <v>6842525.0899999989</v>
      </c>
      <c r="H12" s="27">
        <f>+H13+H14+H15+H16+H18+H19+H20+H21+H22+H23+H24+H25+H26+H17</f>
        <v>10107128.24</v>
      </c>
      <c r="I12" s="27">
        <f>+I13+I14+I15+I16+I18+I19+I20+I21+I22+I23+I24+I25+I26+I17</f>
        <v>9511877.9800000004</v>
      </c>
      <c r="J12" s="27">
        <f t="shared" ref="I12:Q12" si="0">+J13+J14+J15+J16+J18+J19+J20+J21+J22+J23+J24+J25+J26</f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>+F12+G12+H12+I12+J12+K12+L12+M12+N12+O12+P12+Q12</f>
        <v>32427918.300000001</v>
      </c>
    </row>
    <row r="13" spans="3:19" x14ac:dyDescent="0.25">
      <c r="C13" s="4" t="s">
        <v>2</v>
      </c>
      <c r="D13" s="22">
        <v>72520840</v>
      </c>
      <c r="E13" s="22">
        <v>72842040</v>
      </c>
      <c r="F13" s="22">
        <v>4757360</v>
      </c>
      <c r="G13" s="22">
        <v>4893772.5999999996</v>
      </c>
      <c r="H13" s="22">
        <v>7834556.0999999996</v>
      </c>
      <c r="I13" s="22">
        <v>5132994.99</v>
      </c>
      <c r="J13" s="22"/>
      <c r="K13" s="22"/>
      <c r="L13" s="22"/>
      <c r="M13" s="22"/>
      <c r="N13" s="22"/>
      <c r="O13" s="22"/>
      <c r="P13" s="22"/>
      <c r="Q13" s="37"/>
      <c r="R13" s="31"/>
    </row>
    <row r="14" spans="3:19" x14ac:dyDescent="0.25">
      <c r="C14" s="4" t="s">
        <v>3</v>
      </c>
      <c r="D14" s="22">
        <v>12584870</v>
      </c>
      <c r="E14" s="22">
        <v>12504570</v>
      </c>
      <c r="F14" s="22">
        <v>51000</v>
      </c>
      <c r="G14" s="26">
        <v>74131.97</v>
      </c>
      <c r="H14" s="22">
        <v>167524.12</v>
      </c>
      <c r="I14" s="22">
        <v>1146475.3999999999</v>
      </c>
      <c r="J14" s="22"/>
      <c r="K14" s="22"/>
      <c r="L14" s="22"/>
      <c r="M14" s="22"/>
      <c r="N14" s="22"/>
      <c r="O14" s="22"/>
      <c r="P14" s="22"/>
      <c r="Q14" s="37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7"/>
      <c r="R15" s="31">
        <f t="shared" ref="R15:R42" si="1">SUM(F15:Q15)</f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/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7"/>
      <c r="R16" s="31"/>
    </row>
    <row r="17" spans="3:18" x14ac:dyDescent="0.25">
      <c r="C17" s="4" t="str">
        <f>+'P1 Presupuesto Aprobado'!C17</f>
        <v>2.1.5 - CONTRIBUCIONES A LA SEGURIDAD SOCIAL</v>
      </c>
      <c r="D17" s="22">
        <v>9833619</v>
      </c>
      <c r="E17" s="22">
        <v>9833619</v>
      </c>
      <c r="F17" s="22">
        <v>726180.33</v>
      </c>
      <c r="G17" s="22">
        <v>732802.65</v>
      </c>
      <c r="H17" s="22">
        <v>957905.67</v>
      </c>
      <c r="I17" s="22">
        <v>774930.59</v>
      </c>
      <c r="J17" s="22"/>
      <c r="K17" s="22"/>
      <c r="L17" s="22"/>
      <c r="M17" s="22"/>
      <c r="N17" s="22"/>
      <c r="O17" s="22"/>
      <c r="P17" s="22"/>
      <c r="Q17" s="37"/>
      <c r="R17" s="31"/>
    </row>
    <row r="18" spans="3:18" x14ac:dyDescent="0.25">
      <c r="C18" s="4" t="s">
        <v>8</v>
      </c>
      <c r="D18" s="22">
        <v>7685752</v>
      </c>
      <c r="E18" s="22">
        <v>7685752</v>
      </c>
      <c r="F18" s="37">
        <v>422228.4</v>
      </c>
      <c r="G18" s="37">
        <v>609238.01</v>
      </c>
      <c r="H18" s="37">
        <v>914177.18</v>
      </c>
      <c r="I18" s="22">
        <v>661238.07999999996</v>
      </c>
      <c r="J18" s="22"/>
      <c r="K18" s="22"/>
      <c r="L18" s="22"/>
      <c r="M18" s="22"/>
      <c r="N18" s="22"/>
      <c r="O18" s="22"/>
      <c r="P18" s="22"/>
      <c r="Q18" s="22"/>
      <c r="R18" s="31"/>
    </row>
    <row r="19" spans="3:18" x14ac:dyDescent="0.25">
      <c r="C19" s="4" t="s">
        <v>9</v>
      </c>
      <c r="D19" s="22">
        <v>1512988</v>
      </c>
      <c r="E19" s="22">
        <v>1512988</v>
      </c>
      <c r="F19" s="22"/>
      <c r="G19" s="22">
        <v>84363.55</v>
      </c>
      <c r="H19" s="22">
        <v>223346.91</v>
      </c>
      <c r="I19" s="22">
        <v>74448.97</v>
      </c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10</v>
      </c>
      <c r="D20" s="22">
        <v>750000</v>
      </c>
      <c r="E20" s="22">
        <v>750000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11</v>
      </c>
      <c r="D21" s="22">
        <v>86500</v>
      </c>
      <c r="E21" s="22">
        <v>103422</v>
      </c>
      <c r="F21" s="22"/>
      <c r="G21" s="22"/>
      <c r="H21" s="22"/>
      <c r="I21" s="22">
        <v>6135.99</v>
      </c>
      <c r="J21" s="22"/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12</v>
      </c>
      <c r="D22" s="22">
        <v>377100</v>
      </c>
      <c r="E22" s="22">
        <v>377100</v>
      </c>
      <c r="F22" s="22"/>
      <c r="G22" s="22"/>
      <c r="H22" s="22"/>
      <c r="I22" s="22">
        <v>13806</v>
      </c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13</v>
      </c>
      <c r="D23" s="22">
        <v>754000</v>
      </c>
      <c r="E23" s="22">
        <v>754000</v>
      </c>
      <c r="F23" s="22">
        <v>9618.26</v>
      </c>
      <c r="G23" s="22">
        <v>426016.31</v>
      </c>
      <c r="H23" s="22">
        <v>9618.26</v>
      </c>
      <c r="I23" s="22">
        <v>28592.26</v>
      </c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14</v>
      </c>
      <c r="D24" s="22">
        <v>1712960</v>
      </c>
      <c r="E24" s="22">
        <v>1712960</v>
      </c>
      <c r="F24" s="22"/>
      <c r="G24" s="22">
        <v>21000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15</v>
      </c>
      <c r="D25" s="22">
        <v>1687589</v>
      </c>
      <c r="E25" s="22">
        <v>3301000</v>
      </c>
      <c r="F25" s="22"/>
      <c r="G25" s="22">
        <v>1200</v>
      </c>
      <c r="H25" s="22"/>
      <c r="I25" s="22">
        <v>1585918</v>
      </c>
      <c r="J25" s="22"/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16</v>
      </c>
      <c r="D26" s="22">
        <v>2148050</v>
      </c>
      <c r="E26" s="22">
        <v>2842050.59</v>
      </c>
      <c r="F26" s="22"/>
      <c r="G26" s="22"/>
      <c r="H26" s="22"/>
      <c r="I26" s="22">
        <v>87337.7</v>
      </c>
      <c r="J26" s="22"/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3" t="s">
        <v>17</v>
      </c>
      <c r="D27" s="27">
        <f>+D28+D29+D30+D31+D32+D33+D34+D35+D36</f>
        <v>38196790</v>
      </c>
      <c r="E27" s="27">
        <f>+E28+E29+E30+E31+E32+E33+E34+E35+E36</f>
        <v>35612556.409999996</v>
      </c>
      <c r="F27" s="22">
        <v>0</v>
      </c>
      <c r="G27" s="27">
        <f>+G28+G29+G30+G31+G32+G33+G34+G35</f>
        <v>313600</v>
      </c>
      <c r="H27" s="27">
        <f t="shared" ref="H27:O27" si="2">+H28+H29+H30+H31+H32+H33+H34+H35</f>
        <v>285203.12</v>
      </c>
      <c r="I27" s="27">
        <f>+I28+I29+I30+I31+I32+I33+I34+I35+I36</f>
        <v>1037308.9100000001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>+P28+P29+P30+P31+P32+P33+P34+P35+P36</f>
        <v>0</v>
      </c>
      <c r="Q27" s="27">
        <f>+Q28+Q29+Q30+Q32+Q33+Q34+Q36</f>
        <v>0</v>
      </c>
      <c r="R27" s="32">
        <f t="shared" si="1"/>
        <v>1636112.0300000003</v>
      </c>
    </row>
    <row r="28" spans="3:18" x14ac:dyDescent="0.25">
      <c r="C28" s="4" t="s">
        <v>18</v>
      </c>
      <c r="D28" s="22">
        <v>1682489</v>
      </c>
      <c r="E28" s="22">
        <v>1701489</v>
      </c>
      <c r="F28" s="22"/>
      <c r="G28" s="22"/>
      <c r="H28" s="22"/>
      <c r="I28" s="22">
        <v>275661.8</v>
      </c>
      <c r="J28" s="22"/>
      <c r="K28" s="22"/>
      <c r="L28" s="22"/>
      <c r="M28" s="22"/>
      <c r="N28" s="22"/>
      <c r="O28" s="22"/>
      <c r="P28" s="22"/>
      <c r="Q28" s="22"/>
      <c r="R28" s="31"/>
    </row>
    <row r="29" spans="3:18" x14ac:dyDescent="0.25">
      <c r="C29" s="4" t="s">
        <v>19</v>
      </c>
      <c r="D29" s="22">
        <v>824915</v>
      </c>
      <c r="E29" s="22">
        <v>863515</v>
      </c>
      <c r="F29" s="22"/>
      <c r="G29" s="22"/>
      <c r="H29" s="22">
        <v>16071.6</v>
      </c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20</v>
      </c>
      <c r="D30" s="22">
        <v>1961037</v>
      </c>
      <c r="E30" s="22">
        <v>1739036.41</v>
      </c>
      <c r="F30" s="22"/>
      <c r="G30" s="22"/>
      <c r="H30" s="22"/>
      <c r="I30" s="22">
        <v>178160.25</v>
      </c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21</v>
      </c>
      <c r="D31" s="22">
        <v>100000</v>
      </c>
      <c r="E31" s="22">
        <v>100000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22</v>
      </c>
      <c r="D32" s="22">
        <v>740009</v>
      </c>
      <c r="E32" s="22">
        <v>1307034</v>
      </c>
      <c r="F32" s="22"/>
      <c r="G32" s="22"/>
      <c r="H32" s="22"/>
      <c r="I32" s="22">
        <v>172750</v>
      </c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23</v>
      </c>
      <c r="D33" s="22">
        <v>17353571</v>
      </c>
      <c r="E33" s="22">
        <v>15888120</v>
      </c>
      <c r="F33" s="22"/>
      <c r="G33" s="22"/>
      <c r="H33" s="22"/>
      <c r="I33" s="22">
        <v>13883.88</v>
      </c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24</v>
      </c>
      <c r="D34" s="22">
        <v>8684066</v>
      </c>
      <c r="E34" s="22">
        <v>8856416</v>
      </c>
      <c r="F34" s="22"/>
      <c r="G34" s="22">
        <v>313600</v>
      </c>
      <c r="H34" s="22">
        <v>269131.52000000002</v>
      </c>
      <c r="I34" s="22">
        <v>6322.18</v>
      </c>
      <c r="J34" s="22"/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26</v>
      </c>
      <c r="D36" s="22">
        <v>6850703</v>
      </c>
      <c r="E36" s="22">
        <v>5156946</v>
      </c>
      <c r="F36" s="22"/>
      <c r="G36" s="22"/>
      <c r="H36" s="22"/>
      <c r="I36" s="22">
        <v>390530.8</v>
      </c>
      <c r="J36" s="22"/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3" t="s">
        <v>27</v>
      </c>
      <c r="D37" s="27">
        <f>+D38</f>
        <v>310000</v>
      </c>
      <c r="E37" s="27">
        <f>+E38</f>
        <v>310000</v>
      </c>
      <c r="F37" s="22">
        <v>0</v>
      </c>
      <c r="G37" s="22">
        <v>0</v>
      </c>
      <c r="H37" s="27">
        <f>+H38+H39+H40+H41+H42+H43+H44+H45</f>
        <v>0</v>
      </c>
      <c r="I37" s="27">
        <f>+I38+I39+I40+I41+I42+I43+I44+I45</f>
        <v>0</v>
      </c>
      <c r="J37" s="27">
        <f>+J38+J39+J40+J41+J42+J43+J44+J45</f>
        <v>0</v>
      </c>
      <c r="K37" s="27">
        <f>+K38+K39+K40+K41+K42+K43+K44+K45</f>
        <v>0</v>
      </c>
      <c r="L37" s="27">
        <f>+L38</f>
        <v>0</v>
      </c>
      <c r="M37" s="27">
        <f>+M38+M39+M40+M41+M42+M43+M44+M45</f>
        <v>0</v>
      </c>
      <c r="N37" s="22">
        <f>+N38+N39+N40+N41+N42+N43+N44+N45</f>
        <v>0</v>
      </c>
      <c r="O37" s="22">
        <f>+O38+O39+O40+O41+O42+O43+O44+O45</f>
        <v>0</v>
      </c>
      <c r="P37" s="22">
        <f>+P38+P39+P40+P41+P42+P43+P44+P45</f>
        <v>0</v>
      </c>
      <c r="Q37" s="22">
        <f t="shared" ref="Q37" si="3">+Q38+Q39+Q40+Q41+Q42+Q43+Q44+Q45</f>
        <v>0</v>
      </c>
      <c r="R37" s="31">
        <f t="shared" si="1"/>
        <v>0</v>
      </c>
    </row>
    <row r="38" spans="3:18" x14ac:dyDescent="0.25">
      <c r="C38" s="4" t="s">
        <v>28</v>
      </c>
      <c r="D38" s="22">
        <v>310000</v>
      </c>
      <c r="E38" s="22">
        <v>310000</v>
      </c>
      <c r="F38" s="22">
        <v>0</v>
      </c>
      <c r="G38" s="22">
        <v>0</v>
      </c>
      <c r="H38" s="22"/>
      <c r="I38" s="22"/>
      <c r="J38" s="27"/>
      <c r="K38" s="22"/>
      <c r="L38" s="22"/>
      <c r="M38" s="22"/>
      <c r="N38" s="22"/>
      <c r="O38" s="22"/>
      <c r="P38" s="22"/>
      <c r="Q38" s="22"/>
      <c r="R38" s="31"/>
    </row>
    <row r="39" spans="3:18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7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f t="shared" ref="N39:N52" si="5">+N40+N41+N42+N43+N44+N45+N46+N47</f>
        <v>0</v>
      </c>
      <c r="O39" s="22">
        <v>0</v>
      </c>
      <c r="P39" s="22">
        <v>0</v>
      </c>
      <c r="Q39" s="22">
        <v>0</v>
      </c>
      <c r="R39" s="31">
        <f t="shared" si="1"/>
        <v>0</v>
      </c>
    </row>
    <row r="40" spans="3:18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si="4"/>
        <v>0</v>
      </c>
      <c r="K40" s="22">
        <v>0</v>
      </c>
      <c r="L40" s="22">
        <v>0</v>
      </c>
      <c r="M40" s="22">
        <v>0</v>
      </c>
      <c r="N40" s="22">
        <f t="shared" si="5"/>
        <v>0</v>
      </c>
      <c r="O40" s="22">
        <v>0</v>
      </c>
      <c r="P40" s="22">
        <v>0</v>
      </c>
      <c r="Q40" s="22">
        <v>0</v>
      </c>
      <c r="R40" s="31">
        <f t="shared" si="1"/>
        <v>0</v>
      </c>
    </row>
    <row r="41" spans="3:18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4"/>
        <v>0</v>
      </c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1"/>
        <v>0</v>
      </c>
    </row>
    <row r="42" spans="3:18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4"/>
        <v>0</v>
      </c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1"/>
        <v>0</v>
      </c>
    </row>
    <row r="43" spans="3:18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4"/>
        <v>0</v>
      </c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ref="R43:R74" si="6">SUM(F43:Q43)</f>
        <v>0</v>
      </c>
    </row>
    <row r="44" spans="3:18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4"/>
        <v>0</v>
      </c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si="6"/>
        <v>0</v>
      </c>
    </row>
    <row r="45" spans="3:18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4"/>
        <v>0</v>
      </c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4"/>
        <v>0</v>
      </c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4"/>
        <v>0</v>
      </c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4"/>
        <v>0</v>
      </c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4"/>
        <v>0</v>
      </c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4"/>
        <v>0</v>
      </c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4"/>
        <v>0</v>
      </c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4"/>
        <v>0</v>
      </c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3" t="s">
        <v>43</v>
      </c>
      <c r="D53" s="27">
        <f>+D54+D55+D56+D57+D58+D59+D60+D61+D62</f>
        <v>4588942</v>
      </c>
      <c r="E53" s="27">
        <f>+E54+E55+E56+E57+E58+E59+E60+E61+E62</f>
        <v>4607942</v>
      </c>
      <c r="F53" s="22">
        <v>0</v>
      </c>
      <c r="G53" s="22">
        <v>0</v>
      </c>
      <c r="H53" s="27">
        <f t="shared" ref="H53:P53" si="7">+H54+H55+H56+H57+H58+H59+H60+H61+H62+H63+H64+H65+H67</f>
        <v>0</v>
      </c>
      <c r="I53" s="27">
        <f>+I54+I55+I56+I57+I58+I59+I60+I61+I62+I63+I64+I65+I67</f>
        <v>200559.8</v>
      </c>
      <c r="J53" s="27">
        <f t="shared" si="7"/>
        <v>0</v>
      </c>
      <c r="K53" s="27">
        <f t="shared" si="7"/>
        <v>0</v>
      </c>
      <c r="L53" s="27">
        <v>0</v>
      </c>
      <c r="M53" s="27">
        <f t="shared" si="7"/>
        <v>0</v>
      </c>
      <c r="N53" s="27">
        <f t="shared" si="7"/>
        <v>0</v>
      </c>
      <c r="O53" s="27">
        <f t="shared" si="7"/>
        <v>0</v>
      </c>
      <c r="P53" s="27">
        <f t="shared" si="7"/>
        <v>0</v>
      </c>
      <c r="Q53" s="27">
        <f>+Q54+Q55+Q56+Q57+Q58+Q59</f>
        <v>0</v>
      </c>
      <c r="R53" s="32">
        <f t="shared" si="6"/>
        <v>200559.8</v>
      </c>
    </row>
    <row r="54" spans="3:18" x14ac:dyDescent="0.25">
      <c r="C54" s="4" t="s">
        <v>44</v>
      </c>
      <c r="D54" s="22">
        <v>2330258</v>
      </c>
      <c r="E54" s="22">
        <v>2330258</v>
      </c>
      <c r="F54" s="22">
        <v>0</v>
      </c>
      <c r="G54" s="22">
        <v>0</v>
      </c>
      <c r="H54" s="22">
        <v>0</v>
      </c>
      <c r="I54" s="22">
        <v>37913.4</v>
      </c>
      <c r="J54" s="22"/>
      <c r="K54" s="22"/>
      <c r="L54" s="27"/>
      <c r="M54" s="22"/>
      <c r="N54" s="22"/>
      <c r="O54" s="22"/>
      <c r="P54" s="22"/>
      <c r="Q54" s="22"/>
      <c r="R54" s="31"/>
    </row>
    <row r="55" spans="3:18" x14ac:dyDescent="0.25">
      <c r="C55" s="4" t="s">
        <v>45</v>
      </c>
      <c r="D55" s="22">
        <v>47300</v>
      </c>
      <c r="E55" s="22">
        <v>47300</v>
      </c>
      <c r="F55" s="22"/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46</v>
      </c>
      <c r="D56" s="22"/>
      <c r="E56" s="22">
        <v>19000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47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48</v>
      </c>
      <c r="D58" s="22">
        <v>652400</v>
      </c>
      <c r="E58" s="22">
        <v>652400</v>
      </c>
      <c r="F58" s="22">
        <v>0</v>
      </c>
      <c r="G58" s="22">
        <v>0</v>
      </c>
      <c r="H58" s="22"/>
      <c r="I58" s="22">
        <v>58646</v>
      </c>
      <c r="J58" s="22"/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49</v>
      </c>
      <c r="D59" s="22">
        <v>837500</v>
      </c>
      <c r="E59" s="22">
        <v>837500</v>
      </c>
      <c r="F59" s="22">
        <v>0</v>
      </c>
      <c r="G59" s="22">
        <v>0</v>
      </c>
      <c r="H59" s="22"/>
      <c r="I59" s="22"/>
      <c r="J59" s="22"/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50</v>
      </c>
      <c r="D60" s="22">
        <v>175250</v>
      </c>
      <c r="E60" s="22">
        <v>175250</v>
      </c>
      <c r="F60" s="22">
        <v>0</v>
      </c>
      <c r="G60" s="22">
        <v>0</v>
      </c>
      <c r="H60" s="22"/>
      <c r="I60" s="22">
        <v>104000.4</v>
      </c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51</v>
      </c>
      <c r="D61" s="22">
        <v>410000</v>
      </c>
      <c r="E61" s="22">
        <v>410000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52</v>
      </c>
      <c r="D62" s="22">
        <v>136234</v>
      </c>
      <c r="E62" s="22">
        <v>136234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3" t="s">
        <v>53</v>
      </c>
      <c r="D63" s="22">
        <f>+D64+D65+D66+D67</f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56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31"/>
    </row>
    <row r="67" spans="3:18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31">
        <f t="shared" si="6"/>
        <v>0</v>
      </c>
    </row>
    <row r="69" spans="3:18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">
        <f t="shared" ref="R75:R83" si="8">SUM(F75:Q75)</f>
        <v>0</v>
      </c>
    </row>
    <row r="76" spans="3:18" x14ac:dyDescent="0.25">
      <c r="C76" s="3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31">
        <f t="shared" si="8"/>
        <v>0</v>
      </c>
    </row>
    <row r="77" spans="3:18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35" t="s">
        <v>65</v>
      </c>
      <c r="D84" s="38">
        <f>+D53+D37+D27+D12</f>
        <v>155000000</v>
      </c>
      <c r="E84" s="38">
        <f t="shared" ref="E84:Q84" si="9">+E53+E37+E27+E12</f>
        <v>155000000</v>
      </c>
      <c r="F84" s="38">
        <f t="shared" si="9"/>
        <v>5966386.9900000002</v>
      </c>
      <c r="G84" s="38">
        <f t="shared" si="9"/>
        <v>7156125.0899999989</v>
      </c>
      <c r="H84" s="38">
        <f t="shared" si="9"/>
        <v>10392331.359999999</v>
      </c>
      <c r="I84" s="38">
        <f t="shared" si="9"/>
        <v>10749746.690000001</v>
      </c>
      <c r="J84" s="38">
        <f t="shared" si="9"/>
        <v>0</v>
      </c>
      <c r="K84" s="38">
        <f t="shared" si="9"/>
        <v>0</v>
      </c>
      <c r="L84" s="38">
        <f t="shared" si="9"/>
        <v>0</v>
      </c>
      <c r="M84" s="38">
        <f t="shared" si="9"/>
        <v>0</v>
      </c>
      <c r="N84" s="38">
        <f t="shared" si="9"/>
        <v>0</v>
      </c>
      <c r="O84" s="38">
        <f t="shared" si="9"/>
        <v>0</v>
      </c>
      <c r="P84" s="38">
        <f t="shared" si="9"/>
        <v>0</v>
      </c>
      <c r="Q84" s="38">
        <f t="shared" si="9"/>
        <v>0</v>
      </c>
      <c r="R84" s="38">
        <f>+F84+G84+H84+I84+J84+K84+L84+M84+N84+O84+P84+Q84</f>
        <v>34264590.129999995</v>
      </c>
    </row>
    <row r="90" spans="3:18" x14ac:dyDescent="0.25">
      <c r="C90" t="s">
        <v>104</v>
      </c>
      <c r="D90" s="22"/>
      <c r="H90" t="s">
        <v>118</v>
      </c>
      <c r="I90" s="30"/>
      <c r="J90" s="30"/>
    </row>
    <row r="91" spans="3:18" x14ac:dyDescent="0.25">
      <c r="C91" s="29" t="s">
        <v>112</v>
      </c>
      <c r="D91" s="22"/>
      <c r="I91" s="30" t="s">
        <v>113</v>
      </c>
      <c r="J91" s="30"/>
    </row>
    <row r="92" spans="3:18" x14ac:dyDescent="0.25">
      <c r="C92" s="28" t="s">
        <v>114</v>
      </c>
      <c r="D92" s="22"/>
      <c r="I92" s="33" t="s">
        <v>115</v>
      </c>
      <c r="J92" s="30"/>
    </row>
    <row r="93" spans="3:18" x14ac:dyDescent="0.25">
      <c r="C93" t="s">
        <v>116</v>
      </c>
      <c r="D93" s="22"/>
      <c r="I93" s="30" t="s">
        <v>117</v>
      </c>
      <c r="J93" s="30"/>
    </row>
    <row r="94" spans="3:18" ht="15.75" thickBot="1" x14ac:dyDescent="0.3"/>
    <row r="95" spans="3:18" ht="15.75" thickBot="1" x14ac:dyDescent="0.3">
      <c r="C95" s="21" t="s">
        <v>95</v>
      </c>
    </row>
    <row r="96" spans="3:18" ht="30.75" thickBot="1" x14ac:dyDescent="0.3">
      <c r="C96" s="19" t="s">
        <v>96</v>
      </c>
    </row>
    <row r="97" spans="3:3" ht="60.75" thickBot="1" x14ac:dyDescent="0.3">
      <c r="C97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zoomScaleNormal="100" workbookViewId="0">
      <selection activeCell="G12" sqref="G12:G15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>+D12+D13+D14+D15</f>
        <v>5534540.3300000001</v>
      </c>
      <c r="E11" s="27">
        <f t="shared" ref="E11:P11" si="0">+E12+E13+E14+E15</f>
        <v>5700707.2199999997</v>
      </c>
      <c r="F11" s="27">
        <f>+F12+F13+F14+F15</f>
        <v>8959985.8900000006</v>
      </c>
      <c r="G11" s="27">
        <f>+G12+G13+G14+G15</f>
        <v>7054400.9800000004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</row>
    <row r="12" spans="3:18" x14ac:dyDescent="0.25">
      <c r="C12" s="4" t="s">
        <v>2</v>
      </c>
      <c r="D12" s="22">
        <v>4757360</v>
      </c>
      <c r="E12" s="22">
        <v>4893772.5999999996</v>
      </c>
      <c r="F12" s="22">
        <v>7834556.0999999996</v>
      </c>
      <c r="G12" s="22">
        <v>5132994.99</v>
      </c>
      <c r="O12" s="37"/>
    </row>
    <row r="13" spans="3:18" x14ac:dyDescent="0.25">
      <c r="C13" s="4" t="s">
        <v>3</v>
      </c>
      <c r="D13" s="22">
        <v>51000</v>
      </c>
      <c r="E13" s="26">
        <v>74131.97</v>
      </c>
      <c r="F13" s="22">
        <v>167524.12</v>
      </c>
      <c r="G13" s="22">
        <v>1146475.3999999999</v>
      </c>
      <c r="O13" s="37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7"/>
      <c r="P14" s="22">
        <v>0</v>
      </c>
      <c r="Q14" s="14"/>
    </row>
    <row r="15" spans="3:18" x14ac:dyDescent="0.25">
      <c r="C15" s="4" t="s">
        <v>6</v>
      </c>
      <c r="D15" s="22">
        <v>726180.33</v>
      </c>
      <c r="E15" s="22">
        <v>732802.65</v>
      </c>
      <c r="F15" s="22">
        <v>957905.67</v>
      </c>
      <c r="G15" s="22">
        <v>774930.59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O15" s="37"/>
    </row>
    <row r="16" spans="3:18" x14ac:dyDescent="0.25">
      <c r="C16" s="3" t="s">
        <v>7</v>
      </c>
      <c r="D16" s="27">
        <f>+D17+D18+D19+D20+D21+D22+D23+D24+D25</f>
        <v>431846.66000000003</v>
      </c>
      <c r="E16" s="27">
        <f t="shared" ref="E16:P16" si="1">+E17+E18+E19+E20+E21+E22+E23+E24+E25</f>
        <v>1141817.8700000001</v>
      </c>
      <c r="F16" s="27">
        <f>+F17+F18+F19+F20+F21+F22+F23+F24+F25</f>
        <v>1147142.3500000001</v>
      </c>
      <c r="G16" s="27">
        <f>+G17+G18+G19+G20+G21+G22+G23+G24+G25+G26</f>
        <v>2457477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3:16" x14ac:dyDescent="0.25">
      <c r="C17" s="40" t="str">
        <f>+'P1 Presupuesto Aprobado'!C19</f>
        <v>2.2.1 - SERVICIOS BÁSICOS</v>
      </c>
      <c r="D17" s="37">
        <v>422228.4</v>
      </c>
      <c r="E17" s="37">
        <v>609238.01</v>
      </c>
      <c r="F17" s="37">
        <v>914177.18</v>
      </c>
      <c r="G17" s="37">
        <v>661238.07999999996</v>
      </c>
      <c r="H17" s="27"/>
      <c r="I17" s="27"/>
      <c r="J17" s="27"/>
      <c r="K17" s="27"/>
      <c r="L17" s="27"/>
      <c r="M17" s="27"/>
      <c r="N17" s="27"/>
      <c r="O17" s="27"/>
      <c r="P17" s="27"/>
    </row>
    <row r="18" spans="3:16" x14ac:dyDescent="0.25">
      <c r="C18" s="4" t="s">
        <v>9</v>
      </c>
      <c r="E18" s="22">
        <v>84363.55</v>
      </c>
      <c r="F18" s="22">
        <v>223346.91</v>
      </c>
      <c r="G18" s="22">
        <v>74448.97</v>
      </c>
    </row>
    <row r="19" spans="3:16" x14ac:dyDescent="0.25">
      <c r="C19" s="4" t="s">
        <v>10</v>
      </c>
    </row>
    <row r="20" spans="3:16" x14ac:dyDescent="0.25">
      <c r="C20" s="4" t="s">
        <v>11</v>
      </c>
      <c r="G20" s="22">
        <v>6135.99</v>
      </c>
    </row>
    <row r="21" spans="3:16" x14ac:dyDescent="0.25">
      <c r="C21" s="4" t="s">
        <v>121</v>
      </c>
    </row>
    <row r="22" spans="3:16" x14ac:dyDescent="0.25">
      <c r="C22" s="4" t="s">
        <v>12</v>
      </c>
      <c r="G22" s="22">
        <v>13806</v>
      </c>
    </row>
    <row r="23" spans="3:16" x14ac:dyDescent="0.25">
      <c r="C23" s="4" t="s">
        <v>13</v>
      </c>
      <c r="D23" s="22">
        <v>9618.26</v>
      </c>
      <c r="E23" s="22">
        <v>426016.31</v>
      </c>
      <c r="F23" s="22">
        <v>9618.26</v>
      </c>
      <c r="G23" s="22">
        <v>28592.26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1200</v>
      </c>
      <c r="G25" s="22">
        <v>1585918</v>
      </c>
    </row>
    <row r="26" spans="3:16" x14ac:dyDescent="0.25">
      <c r="C26" s="4" t="s">
        <v>16</v>
      </c>
      <c r="G26" s="22">
        <v>87337.7</v>
      </c>
    </row>
    <row r="27" spans="3:16" x14ac:dyDescent="0.25">
      <c r="C27" s="3" t="s">
        <v>17</v>
      </c>
      <c r="D27" s="22">
        <v>0</v>
      </c>
      <c r="E27" s="27">
        <f>+E28+E29+E30+E31+E32+E33+E34+E35</f>
        <v>313600</v>
      </c>
      <c r="F27" s="27">
        <f t="shared" ref="F27:M27" si="2">+F28+F29+F30+F31+F32+F33+F34+F35</f>
        <v>285203.12</v>
      </c>
      <c r="G27" s="27">
        <f>+G28+G29+G30+G31+G32+G33+G34+G35+G36</f>
        <v>1037308.9100000001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  <c r="G28" s="22">
        <v>275661.8</v>
      </c>
    </row>
    <row r="29" spans="3:16" x14ac:dyDescent="0.25">
      <c r="C29" s="4" t="s">
        <v>19</v>
      </c>
      <c r="D29" s="22">
        <v>0</v>
      </c>
      <c r="F29" s="22">
        <v>16071.6</v>
      </c>
    </row>
    <row r="30" spans="3:16" x14ac:dyDescent="0.25">
      <c r="C30" s="4" t="s">
        <v>20</v>
      </c>
      <c r="D30" s="22">
        <v>0</v>
      </c>
      <c r="G30" s="22">
        <v>178160.25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  <c r="G32" s="22">
        <v>172750</v>
      </c>
    </row>
    <row r="33" spans="3:16" x14ac:dyDescent="0.25">
      <c r="C33" s="4" t="s">
        <v>23</v>
      </c>
      <c r="D33" s="22">
        <v>0</v>
      </c>
      <c r="G33" s="22">
        <v>13883.88</v>
      </c>
    </row>
    <row r="34" spans="3:16" x14ac:dyDescent="0.25">
      <c r="C34" s="4" t="s">
        <v>24</v>
      </c>
      <c r="D34" s="22">
        <v>0</v>
      </c>
      <c r="E34" s="22">
        <v>313600</v>
      </c>
      <c r="F34" s="22">
        <v>269131.52000000002</v>
      </c>
      <c r="G34" s="22">
        <v>6322.18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  <c r="G36" s="22">
        <v>390530.8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0</v>
      </c>
      <c r="J37" s="27">
        <f>+J38</f>
        <v>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:H52" si="4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:L52" si="5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si="4"/>
        <v>0</v>
      </c>
      <c r="I40" s="22">
        <v>0</v>
      </c>
      <c r="J40" s="22">
        <v>0</v>
      </c>
      <c r="K40" s="22">
        <v>0</v>
      </c>
      <c r="L40" s="22">
        <f t="shared" si="5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si="4"/>
        <v>0</v>
      </c>
      <c r="I41" s="22">
        <v>0</v>
      </c>
      <c r="J41" s="22">
        <v>0</v>
      </c>
      <c r="K41" s="22">
        <v>0</v>
      </c>
      <c r="L41" s="22">
        <f t="shared" si="5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si="4"/>
        <v>0</v>
      </c>
      <c r="I42" s="22">
        <v>0</v>
      </c>
      <c r="J42" s="22">
        <v>0</v>
      </c>
      <c r="K42" s="22">
        <v>0</v>
      </c>
      <c r="L42" s="22">
        <f t="shared" si="5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si="4"/>
        <v>0</v>
      </c>
      <c r="I43" s="22">
        <v>0</v>
      </c>
      <c r="J43" s="22">
        <v>0</v>
      </c>
      <c r="K43" s="22">
        <v>0</v>
      </c>
      <c r="L43" s="22">
        <f t="shared" si="5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si="4"/>
        <v>0</v>
      </c>
      <c r="I44" s="22">
        <v>0</v>
      </c>
      <c r="J44" s="22">
        <v>0</v>
      </c>
      <c r="K44" s="22">
        <v>0</v>
      </c>
      <c r="L44" s="22">
        <f t="shared" si="5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si="4"/>
        <v>0</v>
      </c>
      <c r="I45" s="22">
        <v>0</v>
      </c>
      <c r="J45" s="22">
        <v>0</v>
      </c>
      <c r="K45" s="22">
        <v>0</v>
      </c>
      <c r="L45" s="22">
        <f t="shared" si="5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si="4"/>
        <v>0</v>
      </c>
      <c r="I46" s="22">
        <v>0</v>
      </c>
      <c r="J46" s="22">
        <v>0</v>
      </c>
      <c r="K46" s="22">
        <v>0</v>
      </c>
      <c r="L46" s="22">
        <f t="shared" si="5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si="4"/>
        <v>0</v>
      </c>
      <c r="I47" s="22">
        <v>0</v>
      </c>
      <c r="J47" s="22">
        <v>0</v>
      </c>
      <c r="K47" s="22">
        <v>0</v>
      </c>
      <c r="L47" s="22">
        <f t="shared" si="5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si="4"/>
        <v>0</v>
      </c>
      <c r="I48" s="22">
        <v>0</v>
      </c>
      <c r="J48" s="22">
        <v>0</v>
      </c>
      <c r="K48" s="22">
        <v>0</v>
      </c>
      <c r="L48" s="22">
        <f t="shared" si="5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si="4"/>
        <v>0</v>
      </c>
      <c r="I49" s="22">
        <v>0</v>
      </c>
      <c r="J49" s="22">
        <v>0</v>
      </c>
      <c r="K49" s="22">
        <v>0</v>
      </c>
      <c r="L49" s="22">
        <f t="shared" si="5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si="4"/>
        <v>0</v>
      </c>
      <c r="I50" s="22">
        <v>0</v>
      </c>
      <c r="J50" s="22">
        <v>0</v>
      </c>
      <c r="K50" s="22">
        <v>0</v>
      </c>
      <c r="L50" s="22">
        <f t="shared" si="5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si="4"/>
        <v>0</v>
      </c>
      <c r="I51" s="22">
        <v>0</v>
      </c>
      <c r="J51" s="22">
        <v>0</v>
      </c>
      <c r="K51" s="22">
        <v>0</v>
      </c>
      <c r="L51" s="22">
        <f t="shared" si="5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si="4"/>
        <v>0</v>
      </c>
      <c r="I52" s="22">
        <v>0</v>
      </c>
      <c r="J52" s="22">
        <v>0</v>
      </c>
      <c r="K52" s="22">
        <v>0</v>
      </c>
      <c r="L52" s="22">
        <f t="shared" si="5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>+G54+G55+G56+G57+G58+G59+G60</f>
        <v>200559.8</v>
      </c>
      <c r="H53" s="27">
        <f t="shared" ref="G53:M53" si="6">+H54+H55+H56+H57+H58</f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 t="shared" si="6"/>
        <v>0</v>
      </c>
      <c r="M53" s="27">
        <f t="shared" si="6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G54" s="22">
        <v>37913.4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G58" s="22">
        <v>58646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G60" s="22">
        <v>104000.4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7">+G64+G65+G66</f>
        <v>0</v>
      </c>
      <c r="H63" s="27">
        <f t="shared" si="7"/>
        <v>0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  <c r="O63" s="27">
        <f t="shared" si="7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+D11+D16</f>
        <v>5966386.9900000002</v>
      </c>
      <c r="E84" s="36">
        <f>+E11+E16+E27</f>
        <v>7156125.0899999999</v>
      </c>
      <c r="F84" s="36">
        <f>+F11+F16+F27+F37+F53</f>
        <v>10392331.359999999</v>
      </c>
      <c r="G84" s="36">
        <f>+G11+G16+G27+G53</f>
        <v>10749746.690000001</v>
      </c>
      <c r="H84" s="36">
        <f>+H11+H16+H27</f>
        <v>0</v>
      </c>
      <c r="I84" s="36">
        <f>+I11+I16+I27+I37</f>
        <v>0</v>
      </c>
      <c r="J84" s="36">
        <f>+J11+J16+J27+J37</f>
        <v>0</v>
      </c>
      <c r="K84" s="36">
        <f>+K11+K16+K27+K37+K53</f>
        <v>0</v>
      </c>
      <c r="L84" s="36">
        <f>+L11+L16+L27</f>
        <v>0</v>
      </c>
      <c r="M84" s="36">
        <f>+M11+M16+M27+M53</f>
        <v>0</v>
      </c>
      <c r="N84" s="36">
        <f>+N11+N16+N27+N53</f>
        <v>0</v>
      </c>
      <c r="O84" s="36">
        <f>+O11+O16+O27+O53</f>
        <v>0</v>
      </c>
      <c r="P84" s="36">
        <f>SUM(D84:O84)</f>
        <v>34264590.129999995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  <c r="M93"/>
      <c r="N93"/>
      <c r="O93"/>
      <c r="P93"/>
    </row>
    <row r="99" spans="3:16" ht="15.75" thickBot="1" x14ac:dyDescent="0.3">
      <c r="M99"/>
      <c r="N99"/>
      <c r="O99"/>
      <c r="P99"/>
    </row>
    <row r="100" spans="3:16" ht="15.75" thickBot="1" x14ac:dyDescent="0.3">
      <c r="C100" s="21" t="s">
        <v>95</v>
      </c>
      <c r="M100"/>
      <c r="N100"/>
      <c r="O100"/>
      <c r="P100"/>
    </row>
    <row r="101" spans="3:16" ht="30.75" thickBot="1" x14ac:dyDescent="0.3">
      <c r="C101" s="19" t="s">
        <v>96</v>
      </c>
      <c r="M101"/>
      <c r="N101"/>
      <c r="O101"/>
      <c r="P101"/>
    </row>
    <row r="102" spans="3:16" ht="60.75" thickBot="1" x14ac:dyDescent="0.3">
      <c r="C102" s="20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2022-01-17T16:10:48Z</cp:lastPrinted>
  <dcterms:created xsi:type="dcterms:W3CDTF">2021-07-29T18:58:50Z</dcterms:created>
  <dcterms:modified xsi:type="dcterms:W3CDTF">2022-05-04T13:11:39Z</dcterms:modified>
</cp:coreProperties>
</file>